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Objects="none"/>
  <bookViews>
    <workbookView xWindow="0" yWindow="0" windowWidth="10515" windowHeight="1080" tabRatio="851"/>
  </bookViews>
  <sheets>
    <sheet name="Смета 1" sheetId="17" r:id="rId1"/>
    <sheet name="Смета 2" sheetId="24" r:id="rId2"/>
  </sheets>
  <definedNames>
    <definedName name="_xlnm.Print_Area" localSheetId="0">'Смета 1'!$A$1:$G$122</definedName>
  </definedNames>
  <calcPr calcId="145621"/>
</workbook>
</file>

<file path=xl/calcChain.xml><?xml version="1.0" encoding="utf-8"?>
<calcChain xmlns="http://schemas.openxmlformats.org/spreadsheetml/2006/main">
  <c r="E18" i="24" l="1"/>
  <c r="E18" i="17"/>
  <c r="F130" i="24" l="1"/>
  <c r="F118" i="24"/>
  <c r="F119" i="24" s="1"/>
  <c r="F114" i="24"/>
  <c r="F113" i="24"/>
  <c r="F112" i="24"/>
  <c r="F111" i="24"/>
  <c r="F110" i="24"/>
  <c r="F106" i="24"/>
  <c r="F105" i="24"/>
  <c r="F107" i="24" s="1"/>
  <c r="F101" i="24"/>
  <c r="F100" i="24"/>
  <c r="F96" i="24"/>
  <c r="F95" i="24"/>
  <c r="F94" i="24"/>
  <c r="F93" i="24"/>
  <c r="F92" i="24"/>
  <c r="F91" i="24"/>
  <c r="F85" i="24"/>
  <c r="F84" i="24"/>
  <c r="F82" i="24"/>
  <c r="F81" i="24"/>
  <c r="F79" i="24"/>
  <c r="F78" i="24"/>
  <c r="F77" i="24"/>
  <c r="F75" i="24"/>
  <c r="F74" i="24"/>
  <c r="F72" i="24"/>
  <c r="F71" i="24"/>
  <c r="F69" i="24"/>
  <c r="F68" i="24"/>
  <c r="F67" i="24"/>
  <c r="F66" i="24"/>
  <c r="F65" i="24"/>
  <c r="F64" i="24"/>
  <c r="F62" i="24"/>
  <c r="F61" i="24"/>
  <c r="F60" i="24"/>
  <c r="F59" i="24"/>
  <c r="F57" i="24"/>
  <c r="F56" i="24"/>
  <c r="F55" i="24"/>
  <c r="F54" i="24"/>
  <c r="F53" i="24"/>
  <c r="F52" i="24"/>
  <c r="F51" i="24"/>
  <c r="F50" i="24"/>
  <c r="F48" i="24"/>
  <c r="F47" i="24"/>
  <c r="F46" i="24"/>
  <c r="F45" i="24"/>
  <c r="F44" i="24"/>
  <c r="F42" i="24"/>
  <c r="F41" i="24"/>
  <c r="F40" i="24"/>
  <c r="F38" i="24"/>
  <c r="F37" i="24"/>
  <c r="F36" i="24"/>
  <c r="F34" i="24"/>
  <c r="F33" i="24"/>
  <c r="F31" i="24"/>
  <c r="F30" i="24"/>
  <c r="F29" i="24"/>
  <c r="F28" i="24"/>
  <c r="F27" i="24"/>
  <c r="F26" i="24"/>
  <c r="F25" i="24"/>
  <c r="F24" i="24"/>
  <c r="F23" i="24"/>
  <c r="F88" i="24" s="1"/>
  <c r="E17" i="24"/>
  <c r="G73" i="17"/>
  <c r="G70" i="17"/>
  <c r="G74" i="17"/>
  <c r="G65" i="17"/>
  <c r="G24" i="17"/>
  <c r="G25" i="17"/>
  <c r="G26" i="17"/>
  <c r="G27" i="17"/>
  <c r="G28" i="17"/>
  <c r="G29" i="17"/>
  <c r="G31" i="17"/>
  <c r="G32" i="17"/>
  <c r="G33" i="17"/>
  <c r="G34" i="17"/>
  <c r="G36" i="17"/>
  <c r="G37" i="17"/>
  <c r="G39" i="17"/>
  <c r="G40" i="17"/>
  <c r="G42" i="17"/>
  <c r="G43" i="17"/>
  <c r="G44" i="17"/>
  <c r="G45" i="17"/>
  <c r="G46" i="17"/>
  <c r="G48" i="17"/>
  <c r="G49" i="17"/>
  <c r="G50" i="17"/>
  <c r="G51" i="17"/>
  <c r="G52" i="17"/>
  <c r="G53" i="17"/>
  <c r="G55" i="17"/>
  <c r="G57" i="17"/>
  <c r="G59" i="17"/>
  <c r="G61" i="17"/>
  <c r="G62" i="17"/>
  <c r="G63" i="17"/>
  <c r="G66" i="17"/>
  <c r="G67" i="17"/>
  <c r="G68" i="17"/>
  <c r="G71" i="17"/>
  <c r="G112" i="17"/>
  <c r="G113" i="17"/>
  <c r="G114" i="17"/>
  <c r="G115" i="17"/>
  <c r="G116" i="17"/>
  <c r="G117" i="17"/>
  <c r="G118" i="17"/>
  <c r="G109" i="17"/>
  <c r="G101" i="17"/>
  <c r="G102" i="17"/>
  <c r="G103" i="17"/>
  <c r="G96" i="17"/>
  <c r="G98" i="17" s="1"/>
  <c r="G91" i="17"/>
  <c r="G93" i="17" s="1"/>
  <c r="G80" i="17"/>
  <c r="G81" i="17"/>
  <c r="G82" i="17"/>
  <c r="G83" i="17"/>
  <c r="G84" i="17"/>
  <c r="G85" i="17"/>
  <c r="G86" i="17"/>
  <c r="G87" i="17"/>
  <c r="E8" i="17"/>
  <c r="E9" i="17"/>
  <c r="E15" i="17" s="1"/>
  <c r="E10" i="17"/>
  <c r="E16" i="17" s="1"/>
  <c r="D76" i="17"/>
  <c r="F108" i="17"/>
  <c r="F102" i="24" l="1"/>
  <c r="F115" i="24"/>
  <c r="F97" i="24"/>
  <c r="E12" i="17"/>
  <c r="E11" i="17"/>
  <c r="E17" i="17" s="1"/>
  <c r="G120" i="17"/>
  <c r="G105" i="17"/>
  <c r="G88" i="17"/>
  <c r="G77" i="17"/>
  <c r="G122" i="17" s="1"/>
  <c r="F132" i="24" l="1"/>
</calcChain>
</file>

<file path=xl/sharedStrings.xml><?xml version="1.0" encoding="utf-8"?>
<sst xmlns="http://schemas.openxmlformats.org/spreadsheetml/2006/main" count="360" uniqueCount="220">
  <si>
    <t>Оборудование</t>
  </si>
  <si>
    <t>Артикул</t>
  </si>
  <si>
    <t>Наименование</t>
  </si>
  <si>
    <t>Р кВт</t>
  </si>
  <si>
    <t>Кол-во</t>
  </si>
  <si>
    <t>Фитинги и ЗРА</t>
  </si>
  <si>
    <t>Итого за оборудование</t>
  </si>
  <si>
    <t>Суммарная нагрузка кВт</t>
  </si>
  <si>
    <t>Итого за фланцы</t>
  </si>
  <si>
    <t>Итого за фитинги и ЗРА</t>
  </si>
  <si>
    <t>Электроустановочные компоненты и автоматика</t>
  </si>
  <si>
    <t>Итого за ЭК и автоматику</t>
  </si>
  <si>
    <t>Гидроизоляция и облицовка</t>
  </si>
  <si>
    <t>Итого за гидроизоляцию и облицовку</t>
  </si>
  <si>
    <t>Дополнительно</t>
  </si>
  <si>
    <t>Итого</t>
  </si>
  <si>
    <t>СМР</t>
  </si>
  <si>
    <t>Закладные детали и фланцы</t>
  </si>
  <si>
    <t>Всего по смете</t>
  </si>
  <si>
    <t>Эл-установочные компоненты и автоматика</t>
  </si>
  <si>
    <t>Накладные и транспортные расходы</t>
  </si>
  <si>
    <t>Сумма</t>
  </si>
  <si>
    <t>Цена</t>
  </si>
  <si>
    <t>Итого СМР</t>
  </si>
  <si>
    <t xml:space="preserve">Расчет объемов  </t>
  </si>
  <si>
    <t>объем</t>
  </si>
  <si>
    <t>Длина бассейна по внутренним границам</t>
  </si>
  <si>
    <t>м</t>
  </si>
  <si>
    <t>Ширина бассейна по внутренним границам</t>
  </si>
  <si>
    <t>Средняя глубина бассейна по верх бортика</t>
  </si>
  <si>
    <t>Ширина борта</t>
  </si>
  <si>
    <t>Периметр бассейна внутренний</t>
  </si>
  <si>
    <t>Периметр бассейна внешний</t>
  </si>
  <si>
    <t>Площадь дна бассейна</t>
  </si>
  <si>
    <t>м2</t>
  </si>
  <si>
    <t>Площадь стенок бассейна</t>
  </si>
  <si>
    <t>Площадь переливного лотка</t>
  </si>
  <si>
    <t>Ширина переливного лотка</t>
  </si>
  <si>
    <t>Глубина переливного лотка</t>
  </si>
  <si>
    <t>Площадь борта</t>
  </si>
  <si>
    <t>Ед. изм</t>
  </si>
  <si>
    <t>Объем воды в бассейне</t>
  </si>
  <si>
    <t>м3</t>
  </si>
  <si>
    <t>ФИЛЬТРАЦИЯ</t>
  </si>
  <si>
    <t>VRN 400 VL</t>
  </si>
  <si>
    <t>Песок кварцевый 0,4-0,8  25 кг</t>
  </si>
  <si>
    <t>PS6103</t>
  </si>
  <si>
    <t>НАГРЕВ</t>
  </si>
  <si>
    <t>Соленоид 220В н/з</t>
  </si>
  <si>
    <t>Катушка соленоида</t>
  </si>
  <si>
    <t>ОСВЕЩЕНИЕ</t>
  </si>
  <si>
    <t>АТТРАКЦИОНЫ</t>
  </si>
  <si>
    <t>В728005000</t>
  </si>
  <si>
    <t>В701022000</t>
  </si>
  <si>
    <t>В732206000</t>
  </si>
  <si>
    <t>АТ-11.01</t>
  </si>
  <si>
    <t>ТЕПЛОИЗОЛИРУЮЩЕЕ ПОКРЫТИЕ</t>
  </si>
  <si>
    <t>Надбавка за размер менее 20 кв.м.</t>
  </si>
  <si>
    <t>Транспортировка барабана (длина до 5,50 м) с покрытием с завода до Лен. области, Москвы</t>
  </si>
  <si>
    <t>ЛЕСТНИЦА</t>
  </si>
  <si>
    <t>PS-0300</t>
  </si>
  <si>
    <t>Гидроизоляция чаши путем нанесения полимерцементной эластичной мембраны (со стоимостью материалов)</t>
  </si>
  <si>
    <t>АТ-03.10</t>
  </si>
  <si>
    <t>АТ-06.01</t>
  </si>
  <si>
    <t xml:space="preserve">Вырез косой </t>
  </si>
  <si>
    <t>Трансформатор с IP54 Novum (Германия)</t>
  </si>
  <si>
    <t>Консоль для насоса  Novum (Германия)</t>
  </si>
  <si>
    <t>Пневмокнопка из бронзы с накладкой из нерж. Fitstar (Германия)</t>
  </si>
  <si>
    <t>Пневмовыключатель Novum PN 400/230-N (Германия)</t>
  </si>
  <si>
    <t>АТ-03.25</t>
  </si>
  <si>
    <t>Покрытие  NovumDuotherm (Германия), из двухкамерных профилей, белое</t>
  </si>
  <si>
    <t>Барабан ACOE  Novum (Германия) 45, вал - алюминий/ диам. 110 мм</t>
  </si>
  <si>
    <t>Кронштейны для изгиба края покрытия (комплект)  Novum (Германия)</t>
  </si>
  <si>
    <t>Cигнализатор утечки WWG3 Novum (Германия)</t>
  </si>
  <si>
    <t>7589/75107</t>
  </si>
  <si>
    <t>Регулятор доступа воздуха нерж  Акватехника (Россия)</t>
  </si>
  <si>
    <t>Закладная к светильнику Novum (Германия)</t>
  </si>
  <si>
    <t>Блок управления нагревом и фильтрацией LC-230 OSF (Германия)</t>
  </si>
  <si>
    <t>Комплект (щитки, автоматы, УЗО, кабели, гофра, крепежная фурнитура)</t>
  </si>
  <si>
    <t>Поручень 500 мм нерж. Акватехника (Россия)</t>
  </si>
  <si>
    <t>Гидромассажная универсальная форсунка  расход до 44 м3/ч, 7 сопел  нерж Акватехника (Россия)</t>
  </si>
  <si>
    <t>Водозабор антивихревой 250 мм, 2 1/2", нерж Акватехника (Россия)</t>
  </si>
  <si>
    <t>Закладной короб противотока Taifun Lahme (Германия)</t>
  </si>
  <si>
    <t>Противоток комплект насосный Taifun Hugo Lahme (Германия)</t>
  </si>
  <si>
    <t>Лицевая часть противотока круглая нерж  Taifun Hugo Lahme (Германия)</t>
  </si>
  <si>
    <t>Насос гидромассажа IML без префильтра 63 м3/ч  Н=8, 380В (Испания)</t>
  </si>
  <si>
    <t>NEWBCC-400T</t>
  </si>
  <si>
    <t>Общая площадь поверхностей</t>
  </si>
  <si>
    <t>Средняя глубина бассейна по ватерлинии</t>
  </si>
  <si>
    <t>Светильник галоген Стандарт с накладкой хром 300 Вт</t>
  </si>
  <si>
    <t>В039Р</t>
  </si>
  <si>
    <t>Подготовка и выравнивание чаши бассейна оштукатуриванием толщиной до 80 мм (со стоимостью материалов)</t>
  </si>
  <si>
    <t>ПЫЛЕСОС</t>
  </si>
  <si>
    <t>Насос для перекачки теплоносителя  UPS 25-40</t>
  </si>
  <si>
    <t>AT-16.01</t>
  </si>
  <si>
    <t>Светодиодная лампа 21 Вт</t>
  </si>
  <si>
    <t>ПРОТИВОТОК</t>
  </si>
  <si>
    <t>Консоль для насоса</t>
  </si>
  <si>
    <t>АТ 14.01М</t>
  </si>
  <si>
    <t xml:space="preserve">Лестница 4 ступени нерж </t>
  </si>
  <si>
    <t>PS-0207</t>
  </si>
  <si>
    <t>ДЕЗИНФЕКЦИЯ</t>
  </si>
  <si>
    <t xml:space="preserve">Клапан 6-ти позиционный 1 1/2" </t>
  </si>
  <si>
    <t>Облицовка чаши бассейна стеклянной мозаикой со стоимостью клея, латекса, цементной затирки (без стоимости мозаики)</t>
  </si>
  <si>
    <t>УФ-установка Blue Lagoon UV-C Tech</t>
  </si>
  <si>
    <t>АТ-15.01</t>
  </si>
  <si>
    <t>Насос фильтрации 6 м3/ч Н=8м  Badu Magic 6 (Германия)</t>
  </si>
  <si>
    <t>Клапан автоматической промывки Eurotronik 10</t>
  </si>
  <si>
    <t>Фильтровальная емкость Novum Cristal-Flo  D 430 мм, пр-ть 6 м3/ч, c 6-ти позиционным клапаном</t>
  </si>
  <si>
    <t>Теплообменник водо-водяной Novum QWT-20 (Германия)</t>
  </si>
  <si>
    <t xml:space="preserve">Комплект ручного пылесоса (щетка, штанга 1,8-3,6м, шланг) </t>
  </si>
  <si>
    <t>Прожектор 17,5 Вт светодиодный белый из нержавеющей стали Аквасектор (Россия)</t>
  </si>
  <si>
    <t xml:space="preserve">Блок мощности </t>
  </si>
  <si>
    <t>Блок пуска УПН 3-01</t>
  </si>
  <si>
    <t>Насосный комплект противотока 63 м3/ч</t>
  </si>
  <si>
    <t>Противоток лицевая часть с закладной и сенсорной кнопкой 75 м3/ч из нержавеющей стали Аквасектор (Россия)</t>
  </si>
  <si>
    <t>Скиммер с узким раструбом с блоком автоматического долива (AISI 316) нерж Аквасектор (Россия)</t>
  </si>
  <si>
    <t>Подающая стеновая форсунка нерж  1 1/2" Аквасектор (Россия)</t>
  </si>
  <si>
    <t>Донный слив  нерж, 1 1/2", 150х150 mm Аквасектор (Россия)</t>
  </si>
  <si>
    <t>Проектные работы</t>
  </si>
  <si>
    <t>Комплект фурнитуры ПВХ (трубы, краны, муфты, клапаны, углы, тройники, крепежная фурнитура)</t>
  </si>
  <si>
    <t>ЗАЩИТНОЕ ПОКРЫТИЕ</t>
  </si>
  <si>
    <t>Автоматический сматывающий привод (Россия)</t>
  </si>
  <si>
    <t>Пластиковые жалюзи белые (Россия),  10 м2</t>
  </si>
  <si>
    <t>Станция дозации pH/CL Waterfriend-2 (Германия)</t>
  </si>
  <si>
    <t>ед. изм.</t>
  </si>
  <si>
    <t>Средняя глубина бассейна по воде</t>
  </si>
  <si>
    <t>Объем бассейна по воде</t>
  </si>
  <si>
    <t xml:space="preserve">Общая площадь </t>
  </si>
  <si>
    <t xml:space="preserve">Цена </t>
  </si>
  <si>
    <t>Водоподготовка</t>
  </si>
  <si>
    <t>Емкость фильтра Д750мм, 290кг t 21</t>
  </si>
  <si>
    <t>Клапан 6-ти поз мех 2"R</t>
  </si>
  <si>
    <t>Автопромывка eurotronik 20</t>
  </si>
  <si>
    <t>Блок управления фильтрацией РС-250</t>
  </si>
  <si>
    <t>Песок 1,7-2,2мм</t>
  </si>
  <si>
    <t xml:space="preserve">Насос фильтрации 380В, 20 м/ч </t>
  </si>
  <si>
    <t>Теплообменник 104kWt</t>
  </si>
  <si>
    <t>Кран с эл приводом 220В</t>
  </si>
  <si>
    <t>Циркуляционный насос 220В</t>
  </si>
  <si>
    <t>Дезинфекция</t>
  </si>
  <si>
    <t>4162100000</t>
  </si>
  <si>
    <t>Авт. установка "Novum Consulting Private CL 2"</t>
  </si>
  <si>
    <t>Установка УФ-обработки Novum 48</t>
  </si>
  <si>
    <t>Освещение</t>
  </si>
  <si>
    <t>B039PLUXE</t>
  </si>
  <si>
    <t>СВЕТИЛЬНИК "STANDART" 300ВТ, ИЗ НЕРЖ. СТАЛИ С КАБЕЛЕМ, ПОД ПЛЕНКУ</t>
  </si>
  <si>
    <t>LED546HC</t>
  </si>
  <si>
    <t>СВЕТОДИОДНАЯ ЛАМПА С ЦВЕТНЫМИ СВЕТОДИОДАМИ GEPAR56</t>
  </si>
  <si>
    <t>DIFLED-SYNCH</t>
  </si>
  <si>
    <t>Ресивер модулятор для светодиодных светильников</t>
  </si>
  <si>
    <t>Лестницы</t>
  </si>
  <si>
    <t>PS-03150</t>
  </si>
  <si>
    <t>НИЖНЯЯ ЧАСТЬ ЛЕСТНИЦЫ 4 СТ. "LUXE"  AISI-304</t>
  </si>
  <si>
    <t>ПОРУЧНИ ДЛЯ ВЫХОДА ИЗ БАС. ИЗ НЕРЖ. СТАЛИ</t>
  </si>
  <si>
    <t>Поручень для выхода из бассейна</t>
  </si>
  <si>
    <t>Аттракционы</t>
  </si>
  <si>
    <t>1302080</t>
  </si>
  <si>
    <t>НАСОС ДВУХСТРУЙНОГО ПРООТИВОТОКА "JET SWIM 2000" 4кВт 78 М3/Ч</t>
  </si>
  <si>
    <t>1302000</t>
  </si>
  <si>
    <t>ЛИЦЕВАЯ ЧАСТЬ ДВУХСТРУЙНОГО ПРОТИВОТОКА "JET SWIM 2000"</t>
  </si>
  <si>
    <t>1302090</t>
  </si>
  <si>
    <t>ПАНЕЛЬ УПРАВЛЕНИЯ 4 кВт</t>
  </si>
  <si>
    <t>1302020</t>
  </si>
  <si>
    <t>КОМПЛЕКТ ОБВЯЗКИ ПРОТИВОТОКА С ЗАКЛАДНОЙ ПОД ПЛЕНКУ</t>
  </si>
  <si>
    <t>КОНСОЛЬ НАСОСНАЯ</t>
  </si>
  <si>
    <t xml:space="preserve">АТ 03.10 </t>
  </si>
  <si>
    <t>ФОРСУНКА гидромассажная</t>
  </si>
  <si>
    <t>NEWBCC400T</t>
  </si>
  <si>
    <t>НАСОС "IML" БЕЗ ПРЕФИЛЬТРА 63М3/Ч, Н=8, 380В</t>
  </si>
  <si>
    <t xml:space="preserve">АТ 03.25 </t>
  </si>
  <si>
    <t>ФОРСУНКА регулирующая подачу воздуха</t>
  </si>
  <si>
    <t xml:space="preserve">АТ 06.04 </t>
  </si>
  <si>
    <t>ВОДОЗАБОР D=250 мм сетка</t>
  </si>
  <si>
    <t xml:space="preserve">АТ 11.03 </t>
  </si>
  <si>
    <t>ПОРУЧЕНЬ 1,5 м</t>
  </si>
  <si>
    <t>ПНЕВМОКНОПКА С ЗАКЛАДНОЙ</t>
  </si>
  <si>
    <t>ПНЕВМОВЫКЛЮЧАТЕЛЬ С ТАЙМЕРОМ</t>
  </si>
  <si>
    <t xml:space="preserve">АТ 02.05 </t>
  </si>
  <si>
    <t>ПЛАТО АЭРОМАССАЖНОЕ D=340 мм</t>
  </si>
  <si>
    <t>НPE3015</t>
  </si>
  <si>
    <t>КОМПРЕССОР 1.3 кВт 380В</t>
  </si>
  <si>
    <t xml:space="preserve">АТ 01.04 </t>
  </si>
  <si>
    <t>Водопад КОБРА 500 мм</t>
  </si>
  <si>
    <t>NEWBCC300Т</t>
  </si>
  <si>
    <t>НАСОС "IML" БЕЗ ПРЕФИЛЬТРА 44М3/Ч, Н=8, 380В</t>
  </si>
  <si>
    <t>TR031392B</t>
  </si>
  <si>
    <t>ПРЫЖКОВАЯ ДОСКА "DYNAMIC" 1,6M</t>
  </si>
  <si>
    <t>TR031392A</t>
  </si>
  <si>
    <t>ОСНОВАНИЕ ДОСКИ "DYNAMIC"</t>
  </si>
  <si>
    <t>Горка Н 1,78м</t>
  </si>
  <si>
    <t>Подача воды</t>
  </si>
  <si>
    <t>PS-7008</t>
  </si>
  <si>
    <t>Щетка-насадка для пылесоса</t>
  </si>
  <si>
    <t>PS-7104</t>
  </si>
  <si>
    <t>Шланг для пылесоса</t>
  </si>
  <si>
    <t>PS-0605</t>
  </si>
  <si>
    <t>Штанга телескоп алюминиевая</t>
  </si>
  <si>
    <t>Авт смотка без покрытия до 5х12м Н до 1100 мм</t>
  </si>
  <si>
    <t xml:space="preserve">Профильное покрытие белое </t>
  </si>
  <si>
    <t xml:space="preserve">Cигнализатор утечки </t>
  </si>
  <si>
    <t>Регулятор уровня Novum KF</t>
  </si>
  <si>
    <t>АТ-05.01</t>
  </si>
  <si>
    <t>Скиммер из нержавеющей стали 25л</t>
  </si>
  <si>
    <t>АТ-13.06</t>
  </si>
  <si>
    <t>Крышка для скиммера из нерж. стали</t>
  </si>
  <si>
    <t>АТ-04.11</t>
  </si>
  <si>
    <t>Донный слив из нержавеющей стали 13 м3/ч</t>
  </si>
  <si>
    <t>АТ-08.04</t>
  </si>
  <si>
    <t>Форсунка для подключения пылесоса из нерж. стали</t>
  </si>
  <si>
    <t>АТ-03.03</t>
  </si>
  <si>
    <t>Форсунка стеновая из нерж. стали</t>
  </si>
  <si>
    <t>Стандартный расчет</t>
  </si>
  <si>
    <t>Щиты РЩ ВРУ</t>
  </si>
  <si>
    <t>Выравнивание чаши бассейна оштукатуриванием толщиной до 40 мм (со стоимостью материалов)</t>
  </si>
  <si>
    <t>Облицовка чаши бассейна мозаикой со стоимостью клея, латекса, затирки (без стоимости мозаики)</t>
  </si>
  <si>
    <t>Дополнительное оборудование</t>
  </si>
  <si>
    <t>Накладные расходы</t>
  </si>
  <si>
    <t>Транспортные расходы</t>
  </si>
  <si>
    <t>Итоговая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</si>
</sst>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#,##0&quot;р.&quot;"/>
    <numFmt numFmtId="165" formatCode="#,##0\ _₽"/>
    <numFmt numFmtId="170" formatCode="#,##0\ &quot;₽&quot;"/>
  </numFmts>
  <fonts count="43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color indexed="10"/>
      <name val="Arial Cyr"/>
      <charset val="204"/>
    </font>
    <font>
      <sz val="10"/>
      <color indexed="10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10"/>
      <name val="Arial CYR"/>
    </font>
    <font>
      <b/>
      <sz val="12"/>
      <name val="Arial CYR"/>
    </font>
    <font>
      <sz val="10"/>
      <name val="Arial"/>
      <family val="2"/>
      <charset val="204"/>
    </font>
    <font>
      <sz val="11"/>
      <name val="Arial Cyr"/>
      <charset val="204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b/>
      <sz val="11"/>
      <color indexed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  <charset val="204"/>
    </font>
    <font>
      <i/>
      <sz val="11"/>
      <name val="Arial Cyr"/>
      <charset val="204"/>
    </font>
    <font>
      <sz val="11"/>
      <color indexed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5" borderId="1" applyNumberFormat="0" applyAlignment="0" applyProtection="0"/>
    <xf numFmtId="0" fontId="11" fillId="12" borderId="2" applyNumberFormat="0" applyAlignment="0" applyProtection="0"/>
    <xf numFmtId="0" fontId="12" fillId="12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3" borderId="7" applyNumberFormat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1" fillId="0" borderId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</cellStyleXfs>
  <cellXfs count="158">
    <xf numFmtId="0" fontId="0" fillId="0" borderId="0" xfId="0"/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7" fillId="24" borderId="14" xfId="0" applyFont="1" applyFill="1" applyBorder="1" applyAlignment="1">
      <alignment horizontal="left" vertical="center" wrapText="1"/>
    </xf>
    <xf numFmtId="0" fontId="0" fillId="24" borderId="14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24" borderId="11" xfId="0" applyFill="1" applyBorder="1" applyAlignment="1">
      <alignment horizontal="center" vertical="center"/>
    </xf>
    <xf numFmtId="0" fontId="4" fillId="24" borderId="11" xfId="0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center" vertical="center"/>
    </xf>
    <xf numFmtId="0" fontId="4" fillId="24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2" fontId="1" fillId="0" borderId="2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2" fontId="1" fillId="0" borderId="25" xfId="0" applyNumberFormat="1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vertical="center" wrapText="1"/>
    </xf>
    <xf numFmtId="0" fontId="1" fillId="0" borderId="0" xfId="36"/>
    <xf numFmtId="0" fontId="26" fillId="0" borderId="10" xfId="36" applyFont="1" applyBorder="1" applyAlignment="1">
      <alignment horizontal="center" vertical="center"/>
    </xf>
    <xf numFmtId="0" fontId="28" fillId="0" borderId="10" xfId="36" applyFont="1" applyBorder="1" applyAlignment="1">
      <alignment horizontal="center" vertical="center" wrapText="1"/>
    </xf>
    <xf numFmtId="0" fontId="26" fillId="0" borderId="10" xfId="36" applyFont="1" applyBorder="1" applyAlignment="1">
      <alignment vertical="center" wrapText="1"/>
    </xf>
    <xf numFmtId="0" fontId="26" fillId="0" borderId="10" xfId="36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30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0" fillId="24" borderId="14" xfId="0" applyNumberFormat="1" applyFill="1" applyBorder="1" applyAlignment="1">
      <alignment horizontal="center" vertical="center"/>
    </xf>
    <xf numFmtId="164" fontId="0" fillId="24" borderId="16" xfId="0" applyNumberForma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26" fillId="0" borderId="10" xfId="0" applyNumberFormat="1" applyFont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 wrapText="1"/>
    </xf>
    <xf numFmtId="164" fontId="26" fillId="0" borderId="10" xfId="36" applyNumberFormat="1" applyFont="1" applyBorder="1" applyAlignment="1">
      <alignment horizontal="center" vertical="center"/>
    </xf>
    <xf numFmtId="164" fontId="1" fillId="0" borderId="16" xfId="36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24" borderId="11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24" borderId="10" xfId="0" applyNumberFormat="1" applyFill="1" applyBorder="1" applyAlignment="1">
      <alignment horizontal="center" vertical="center"/>
    </xf>
    <xf numFmtId="164" fontId="4" fillId="24" borderId="10" xfId="0" applyNumberFormat="1" applyFont="1" applyFill="1" applyBorder="1" applyAlignment="1">
      <alignment horizontal="center" vertical="center"/>
    </xf>
    <xf numFmtId="0" fontId="26" fillId="0" borderId="15" xfId="36" applyFont="1" applyBorder="1" applyAlignment="1">
      <alignment horizontal="center" vertical="center"/>
    </xf>
    <xf numFmtId="0" fontId="26" fillId="0" borderId="15" xfId="36" applyFont="1" applyBorder="1" applyAlignment="1">
      <alignment vertical="center" wrapText="1"/>
    </xf>
    <xf numFmtId="0" fontId="26" fillId="0" borderId="15" xfId="36" applyFont="1" applyBorder="1" applyAlignment="1">
      <alignment horizontal="right" vertical="center"/>
    </xf>
    <xf numFmtId="164" fontId="26" fillId="0" borderId="15" xfId="36" applyNumberFormat="1" applyFont="1" applyBorder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31" fillId="0" borderId="17" xfId="0" applyFont="1" applyBorder="1" applyAlignment="1">
      <alignment horizontal="left" wrapText="1"/>
    </xf>
    <xf numFmtId="0" fontId="31" fillId="0" borderId="18" xfId="0" applyFont="1" applyBorder="1" applyAlignment="1">
      <alignment horizontal="center" wrapText="1"/>
    </xf>
    <xf numFmtId="0" fontId="31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left" wrapText="1"/>
    </xf>
    <xf numFmtId="0" fontId="29" fillId="0" borderId="10" xfId="0" applyFont="1" applyBorder="1" applyAlignment="1">
      <alignment horizontal="center"/>
    </xf>
    <xf numFmtId="2" fontId="29" fillId="0" borderId="21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left" wrapText="1"/>
    </xf>
    <xf numFmtId="0" fontId="29" fillId="0" borderId="12" xfId="0" applyFont="1" applyBorder="1" applyAlignment="1">
      <alignment horizontal="center"/>
    </xf>
    <xf numFmtId="2" fontId="29" fillId="0" borderId="25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wrapText="1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13" xfId="0" applyFont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7" fillId="0" borderId="1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49" fontId="37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49" fontId="38" fillId="0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49" fontId="37" fillId="0" borderId="10" xfId="0" applyNumberFormat="1" applyFont="1" applyFill="1" applyBorder="1" applyAlignment="1">
      <alignment horizontal="center"/>
    </xf>
    <xf numFmtId="49" fontId="37" fillId="0" borderId="10" xfId="0" applyNumberFormat="1" applyFont="1" applyFill="1" applyBorder="1" applyAlignment="1">
      <alignment horizontal="left" wrapText="1"/>
    </xf>
    <xf numFmtId="0" fontId="29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left" vertical="top" wrapText="1"/>
    </xf>
    <xf numFmtId="49" fontId="3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left" wrapText="1"/>
    </xf>
    <xf numFmtId="0" fontId="29" fillId="24" borderId="10" xfId="0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wrapText="1"/>
    </xf>
    <xf numFmtId="0" fontId="29" fillId="0" borderId="10" xfId="0" applyFont="1" applyBorder="1" applyAlignment="1">
      <alignment horizontal="left" vertical="center" wrapText="1" shrinkToFit="1"/>
    </xf>
    <xf numFmtId="0" fontId="34" fillId="24" borderId="10" xfId="0" applyFont="1" applyFill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5" fontId="34" fillId="0" borderId="10" xfId="0" applyNumberFormat="1" applyFont="1" applyBorder="1" applyAlignment="1">
      <alignment horizontal="center" vertical="center"/>
    </xf>
    <xf numFmtId="165" fontId="29" fillId="0" borderId="10" xfId="0" applyNumberFormat="1" applyFont="1" applyBorder="1" applyAlignment="1">
      <alignment horizontal="center" vertical="center" wrapText="1"/>
    </xf>
    <xf numFmtId="165" fontId="29" fillId="0" borderId="10" xfId="0" applyNumberFormat="1" applyFont="1" applyBorder="1" applyAlignment="1">
      <alignment horizontal="center" vertical="center"/>
    </xf>
    <xf numFmtId="165" fontId="29" fillId="24" borderId="10" xfId="0" applyNumberFormat="1" applyFont="1" applyFill="1" applyBorder="1" applyAlignment="1">
      <alignment horizontal="center" vertical="center"/>
    </xf>
    <xf numFmtId="165" fontId="34" fillId="24" borderId="10" xfId="0" applyNumberFormat="1" applyFont="1" applyFill="1" applyBorder="1" applyAlignment="1">
      <alignment horizontal="center" vertical="center"/>
    </xf>
    <xf numFmtId="41" fontId="29" fillId="0" borderId="10" xfId="0" applyNumberFormat="1" applyFont="1" applyBorder="1" applyAlignment="1">
      <alignment horizontal="center" vertical="center"/>
    </xf>
    <xf numFmtId="41" fontId="29" fillId="0" borderId="10" xfId="0" applyNumberFormat="1" applyFont="1" applyFill="1" applyBorder="1" applyAlignment="1">
      <alignment horizontal="center" vertical="center"/>
    </xf>
    <xf numFmtId="41" fontId="32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0" fillId="25" borderId="0" xfId="0" applyFont="1" applyFill="1" applyBorder="1" applyAlignment="1">
      <alignment vertical="center"/>
    </xf>
    <xf numFmtId="0" fontId="1" fillId="25" borderId="0" xfId="0" applyFont="1" applyFill="1" applyBorder="1" applyAlignment="1">
      <alignment horizontal="center" vertical="center"/>
    </xf>
    <xf numFmtId="170" fontId="1" fillId="25" borderId="0" xfId="0" applyNumberFormat="1" applyFont="1" applyFill="1" applyBorder="1" applyAlignment="1">
      <alignment vertical="center"/>
    </xf>
    <xf numFmtId="0" fontId="4" fillId="25" borderId="0" xfId="0" applyFont="1" applyFill="1" applyBorder="1" applyAlignment="1">
      <alignment vertical="center"/>
    </xf>
    <xf numFmtId="0" fontId="4" fillId="25" borderId="0" xfId="0" applyFont="1" applyFill="1" applyBorder="1" applyAlignment="1">
      <alignment horizontal="center" vertical="center"/>
    </xf>
    <xf numFmtId="170" fontId="4" fillId="25" borderId="0" xfId="0" applyNumberFormat="1" applyFont="1" applyFill="1" applyBorder="1" applyAlignment="1">
      <alignment vertical="center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Бассейн расчет 26.11.1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2"/>
  <sheetViews>
    <sheetView tabSelected="1" zoomScaleNormal="100" workbookViewId="0">
      <selection activeCell="E2" sqref="C2:E18"/>
    </sheetView>
  </sheetViews>
  <sheetFormatPr defaultRowHeight="12.75" x14ac:dyDescent="0.2"/>
  <cols>
    <col min="1" max="1" width="2" customWidth="1"/>
    <col min="2" max="2" width="14" style="2" hidden="1" customWidth="1"/>
    <col min="3" max="3" width="58.85546875" style="18" customWidth="1"/>
    <col min="4" max="4" width="8" style="2" customWidth="1"/>
    <col min="5" max="5" width="14.42578125" style="2" bestFit="1" customWidth="1"/>
    <col min="6" max="7" width="12.85546875" style="53" customWidth="1"/>
  </cols>
  <sheetData>
    <row r="1" spans="2:7" ht="15.75" thickBot="1" x14ac:dyDescent="0.25">
      <c r="C1" s="1"/>
    </row>
    <row r="2" spans="2:7" s="28" customFormat="1" ht="18.95" customHeight="1" x14ac:dyDescent="0.2">
      <c r="B2" s="29"/>
      <c r="C2" s="30" t="s">
        <v>24</v>
      </c>
      <c r="D2" s="31"/>
      <c r="E2" s="32"/>
      <c r="F2" s="54"/>
      <c r="G2" s="54"/>
    </row>
    <row r="3" spans="2:7" s="28" customFormat="1" x14ac:dyDescent="0.2">
      <c r="B3" s="29"/>
      <c r="C3" s="33" t="s">
        <v>26</v>
      </c>
      <c r="D3" s="3" t="s">
        <v>27</v>
      </c>
      <c r="E3" s="34">
        <v>4.9000000000000004</v>
      </c>
      <c r="F3" s="54"/>
      <c r="G3" s="54"/>
    </row>
    <row r="4" spans="2:7" s="28" customFormat="1" x14ac:dyDescent="0.2">
      <c r="B4" s="29"/>
      <c r="C4" s="33" t="s">
        <v>28</v>
      </c>
      <c r="D4" s="3" t="s">
        <v>27</v>
      </c>
      <c r="E4" s="34">
        <v>2</v>
      </c>
      <c r="F4" s="54"/>
      <c r="G4" s="54"/>
    </row>
    <row r="5" spans="2:7" s="28" customFormat="1" x14ac:dyDescent="0.2">
      <c r="B5" s="29"/>
      <c r="C5" s="33" t="s">
        <v>29</v>
      </c>
      <c r="D5" s="3" t="s">
        <v>27</v>
      </c>
      <c r="E5" s="34">
        <v>1.75</v>
      </c>
      <c r="F5" s="54"/>
      <c r="G5" s="54"/>
    </row>
    <row r="6" spans="2:7" s="28" customFormat="1" x14ac:dyDescent="0.2">
      <c r="B6" s="29"/>
      <c r="C6" s="33" t="s">
        <v>88</v>
      </c>
      <c r="D6" s="3" t="s">
        <v>27</v>
      </c>
      <c r="E6" s="34">
        <v>1.6</v>
      </c>
      <c r="F6" s="54"/>
      <c r="G6" s="54"/>
    </row>
    <row r="7" spans="2:7" s="28" customFormat="1" x14ac:dyDescent="0.2">
      <c r="B7" s="29"/>
      <c r="C7" s="33" t="s">
        <v>30</v>
      </c>
      <c r="D7" s="3" t="s">
        <v>27</v>
      </c>
      <c r="E7" s="34">
        <v>0.2</v>
      </c>
      <c r="F7" s="54"/>
      <c r="G7" s="54"/>
    </row>
    <row r="8" spans="2:7" s="28" customFormat="1" x14ac:dyDescent="0.2">
      <c r="B8" s="29"/>
      <c r="C8" s="33" t="s">
        <v>31</v>
      </c>
      <c r="D8" s="3" t="s">
        <v>27</v>
      </c>
      <c r="E8" s="34">
        <f>(E3+E4)*2</f>
        <v>13.8</v>
      </c>
      <c r="F8" s="54"/>
      <c r="G8" s="54"/>
    </row>
    <row r="9" spans="2:7" s="28" customFormat="1" x14ac:dyDescent="0.2">
      <c r="B9" s="29"/>
      <c r="C9" s="33" t="s">
        <v>32</v>
      </c>
      <c r="D9" s="3" t="s">
        <v>27</v>
      </c>
      <c r="E9" s="34">
        <f>(E3+2*E7+E4+E7*2)*2</f>
        <v>15.400000000000002</v>
      </c>
      <c r="F9" s="54"/>
      <c r="G9" s="54"/>
    </row>
    <row r="10" spans="2:7" s="28" customFormat="1" x14ac:dyDescent="0.2">
      <c r="B10" s="29"/>
      <c r="C10" s="33" t="s">
        <v>33</v>
      </c>
      <c r="D10" s="3" t="s">
        <v>34</v>
      </c>
      <c r="E10" s="34">
        <f>E3*E4</f>
        <v>9.8000000000000007</v>
      </c>
      <c r="F10" s="54"/>
      <c r="G10" s="54"/>
    </row>
    <row r="11" spans="2:7" s="28" customFormat="1" x14ac:dyDescent="0.2">
      <c r="B11" s="29"/>
      <c r="C11" s="33" t="s">
        <v>35</v>
      </c>
      <c r="D11" s="3" t="s">
        <v>34</v>
      </c>
      <c r="E11" s="34">
        <f>E8*E5</f>
        <v>24.150000000000002</v>
      </c>
      <c r="F11" s="54"/>
      <c r="G11" s="54"/>
    </row>
    <row r="12" spans="2:7" s="28" customFormat="1" x14ac:dyDescent="0.2">
      <c r="B12" s="29"/>
      <c r="C12" s="33" t="s">
        <v>39</v>
      </c>
      <c r="D12" s="3" t="s">
        <v>34</v>
      </c>
      <c r="E12" s="34">
        <f>(E8+E9)/2*E7</f>
        <v>2.9200000000000004</v>
      </c>
      <c r="F12" s="54"/>
      <c r="G12" s="54"/>
    </row>
    <row r="13" spans="2:7" s="28" customFormat="1" hidden="1" x14ac:dyDescent="0.2">
      <c r="B13" s="29"/>
      <c r="C13" s="33" t="s">
        <v>37</v>
      </c>
      <c r="D13" s="3" t="s">
        <v>27</v>
      </c>
      <c r="E13" s="34"/>
      <c r="F13" s="54"/>
      <c r="G13" s="54"/>
    </row>
    <row r="14" spans="2:7" s="28" customFormat="1" hidden="1" x14ac:dyDescent="0.2">
      <c r="B14" s="29"/>
      <c r="C14" s="33" t="s">
        <v>38</v>
      </c>
      <c r="D14" s="3" t="s">
        <v>27</v>
      </c>
      <c r="E14" s="34"/>
      <c r="F14" s="54"/>
      <c r="G14" s="54"/>
    </row>
    <row r="15" spans="2:7" s="28" customFormat="1" hidden="1" x14ac:dyDescent="0.2">
      <c r="B15" s="29"/>
      <c r="C15" s="33" t="s">
        <v>36</v>
      </c>
      <c r="D15" s="3" t="s">
        <v>34</v>
      </c>
      <c r="E15" s="34">
        <f>(E13+2*E14)*E9</f>
        <v>0</v>
      </c>
      <c r="F15" s="54"/>
      <c r="G15" s="54"/>
    </row>
    <row r="16" spans="2:7" s="28" customFormat="1" x14ac:dyDescent="0.2">
      <c r="B16" s="29"/>
      <c r="C16" s="35" t="s">
        <v>41</v>
      </c>
      <c r="D16" s="36" t="s">
        <v>42</v>
      </c>
      <c r="E16" s="37">
        <f>E10*E6</f>
        <v>15.680000000000001</v>
      </c>
      <c r="F16" s="54"/>
      <c r="G16" s="54"/>
    </row>
    <row r="17" spans="2:7" s="28" customFormat="1" ht="13.5" thickBot="1" x14ac:dyDescent="0.25">
      <c r="B17" s="29"/>
      <c r="C17" s="38" t="s">
        <v>87</v>
      </c>
      <c r="D17" s="4" t="s">
        <v>34</v>
      </c>
      <c r="E17" s="39">
        <f>E15+E12+E11+E10</f>
        <v>36.870000000000005</v>
      </c>
      <c r="F17" s="54"/>
      <c r="G17" s="54"/>
    </row>
    <row r="18" spans="2:7" s="28" customFormat="1" x14ac:dyDescent="0.2">
      <c r="B18" s="29"/>
      <c r="C18" s="152" t="s">
        <v>219</v>
      </c>
      <c r="D18" s="153"/>
      <c r="E18" s="154">
        <f>G122</f>
        <v>1885535</v>
      </c>
      <c r="F18" s="54"/>
      <c r="G18" s="54"/>
    </row>
    <row r="19" spans="2:7" ht="15.75" x14ac:dyDescent="0.2">
      <c r="C19" s="1"/>
      <c r="E19" s="5"/>
      <c r="F19" s="55"/>
    </row>
    <row r="20" spans="2:7" ht="15" x14ac:dyDescent="0.2">
      <c r="B20" s="6"/>
      <c r="C20" s="7"/>
      <c r="D20" s="8"/>
      <c r="E20" s="8"/>
      <c r="F20" s="56"/>
      <c r="G20" s="57"/>
    </row>
    <row r="21" spans="2:7" ht="15.75" x14ac:dyDescent="0.2">
      <c r="B21" s="146" t="s">
        <v>0</v>
      </c>
      <c r="C21" s="146"/>
      <c r="D21" s="146"/>
      <c r="E21" s="146"/>
      <c r="F21" s="146"/>
      <c r="G21" s="146"/>
    </row>
    <row r="22" spans="2:7" s="26" customFormat="1" x14ac:dyDescent="0.2">
      <c r="B22" s="22" t="s">
        <v>1</v>
      </c>
      <c r="C22" s="23" t="s">
        <v>2</v>
      </c>
      <c r="D22" s="22" t="s">
        <v>3</v>
      </c>
      <c r="E22" s="22" t="s">
        <v>4</v>
      </c>
      <c r="F22" s="58" t="s">
        <v>22</v>
      </c>
      <c r="G22" s="59" t="s">
        <v>21</v>
      </c>
    </row>
    <row r="23" spans="2:7" ht="15.75" x14ac:dyDescent="0.2">
      <c r="B23" s="40"/>
      <c r="C23" s="41" t="s">
        <v>43</v>
      </c>
      <c r="D23" s="40"/>
      <c r="E23" s="40"/>
      <c r="F23" s="60"/>
      <c r="G23" s="61"/>
    </row>
    <row r="24" spans="2:7" ht="27.6" customHeight="1" x14ac:dyDescent="0.2">
      <c r="B24" s="42" t="s">
        <v>44</v>
      </c>
      <c r="C24" s="43" t="s">
        <v>108</v>
      </c>
      <c r="D24" s="42"/>
      <c r="E24" s="42">
        <v>1</v>
      </c>
      <c r="F24" s="62">
        <v>28100</v>
      </c>
      <c r="G24" s="61">
        <f t="shared" ref="G24:G29" si="0">E24*F24</f>
        <v>28100</v>
      </c>
    </row>
    <row r="25" spans="2:7" x14ac:dyDescent="0.2">
      <c r="B25" s="42"/>
      <c r="C25" s="43" t="s">
        <v>45</v>
      </c>
      <c r="D25" s="42"/>
      <c r="E25" s="42">
        <v>3</v>
      </c>
      <c r="F25" s="62">
        <v>750</v>
      </c>
      <c r="G25" s="61">
        <f t="shared" si="0"/>
        <v>2250</v>
      </c>
    </row>
    <row r="26" spans="2:7" hidden="1" x14ac:dyDescent="0.2">
      <c r="B26" s="42" t="s">
        <v>46</v>
      </c>
      <c r="C26" s="43" t="s">
        <v>102</v>
      </c>
      <c r="D26" s="42"/>
      <c r="E26" s="42">
        <v>0</v>
      </c>
      <c r="F26" s="62">
        <v>6800</v>
      </c>
      <c r="G26" s="61">
        <f t="shared" si="0"/>
        <v>0</v>
      </c>
    </row>
    <row r="27" spans="2:7" x14ac:dyDescent="0.2">
      <c r="B27" s="42">
        <v>2191060138</v>
      </c>
      <c r="C27" s="43" t="s">
        <v>106</v>
      </c>
      <c r="D27" s="42">
        <v>0.5</v>
      </c>
      <c r="E27" s="42">
        <v>1</v>
      </c>
      <c r="F27" s="62">
        <v>18800</v>
      </c>
      <c r="G27" s="61">
        <f t="shared" si="0"/>
        <v>18800</v>
      </c>
    </row>
    <row r="28" spans="2:7" ht="25.5" customHeight="1" x14ac:dyDescent="0.2">
      <c r="B28" s="42">
        <v>3002700000</v>
      </c>
      <c r="C28" s="43" t="s">
        <v>77</v>
      </c>
      <c r="D28" s="42">
        <v>0.15</v>
      </c>
      <c r="E28" s="42">
        <v>1</v>
      </c>
      <c r="F28" s="62">
        <v>29800</v>
      </c>
      <c r="G28" s="61">
        <f t="shared" si="0"/>
        <v>29800</v>
      </c>
    </row>
    <row r="29" spans="2:7" ht="15" customHeight="1" x14ac:dyDescent="0.2">
      <c r="B29" s="42"/>
      <c r="C29" s="43" t="s">
        <v>107</v>
      </c>
      <c r="D29" s="42"/>
      <c r="E29" s="42">
        <v>1</v>
      </c>
      <c r="F29" s="62">
        <v>105500</v>
      </c>
      <c r="G29" s="61">
        <f t="shared" si="0"/>
        <v>105500</v>
      </c>
    </row>
    <row r="30" spans="2:7" x14ac:dyDescent="0.2">
      <c r="B30" s="42"/>
      <c r="C30" s="41" t="s">
        <v>47</v>
      </c>
      <c r="D30" s="42"/>
      <c r="E30" s="42"/>
      <c r="F30" s="62"/>
      <c r="G30" s="61"/>
    </row>
    <row r="31" spans="2:7" ht="15.6" customHeight="1" x14ac:dyDescent="0.2">
      <c r="B31" s="42" t="s">
        <v>98</v>
      </c>
      <c r="C31" s="45" t="s">
        <v>109</v>
      </c>
      <c r="D31" s="42"/>
      <c r="E31" s="42">
        <v>1</v>
      </c>
      <c r="F31" s="63">
        <v>22400</v>
      </c>
      <c r="G31" s="61">
        <f>E31*F31</f>
        <v>22400</v>
      </c>
    </row>
    <row r="32" spans="2:7" x14ac:dyDescent="0.2">
      <c r="B32" s="42">
        <v>79080</v>
      </c>
      <c r="C32" s="45" t="s">
        <v>48</v>
      </c>
      <c r="D32" s="42"/>
      <c r="E32" s="42">
        <v>1</v>
      </c>
      <c r="F32" s="62">
        <v>8300</v>
      </c>
      <c r="G32" s="61">
        <f>E32*F32</f>
        <v>8300</v>
      </c>
    </row>
    <row r="33" spans="2:7" x14ac:dyDescent="0.2">
      <c r="B33" s="42"/>
      <c r="C33" s="45" t="s">
        <v>49</v>
      </c>
      <c r="D33" s="42"/>
      <c r="E33" s="42">
        <v>1</v>
      </c>
      <c r="F33" s="62">
        <v>4800</v>
      </c>
      <c r="G33" s="61">
        <f>E33*F33</f>
        <v>4800</v>
      </c>
    </row>
    <row r="34" spans="2:7" x14ac:dyDescent="0.2">
      <c r="B34" s="42">
        <v>11273</v>
      </c>
      <c r="C34" s="45" t="s">
        <v>93</v>
      </c>
      <c r="D34" s="42">
        <v>0.1</v>
      </c>
      <c r="E34" s="42">
        <v>1</v>
      </c>
      <c r="F34" s="62">
        <v>5860</v>
      </c>
      <c r="G34" s="61">
        <f>E34*F34</f>
        <v>5860</v>
      </c>
    </row>
    <row r="35" spans="2:7" hidden="1" x14ac:dyDescent="0.2">
      <c r="B35" s="42"/>
      <c r="C35" s="24" t="s">
        <v>50</v>
      </c>
      <c r="D35" s="42"/>
      <c r="E35" s="42"/>
      <c r="F35" s="62"/>
      <c r="G35" s="61"/>
    </row>
    <row r="36" spans="2:7" hidden="1" x14ac:dyDescent="0.2">
      <c r="B36" s="42" t="s">
        <v>90</v>
      </c>
      <c r="C36" s="43" t="s">
        <v>89</v>
      </c>
      <c r="D36" s="42"/>
      <c r="E36" s="42"/>
      <c r="F36" s="62">
        <v>195</v>
      </c>
      <c r="G36" s="61">
        <f>E36*F36</f>
        <v>0</v>
      </c>
    </row>
    <row r="37" spans="2:7" hidden="1" x14ac:dyDescent="0.2">
      <c r="B37" s="42">
        <v>8914000000</v>
      </c>
      <c r="C37" s="43" t="s">
        <v>65</v>
      </c>
      <c r="D37" s="42"/>
      <c r="E37" s="42"/>
      <c r="F37" s="62">
        <v>210</v>
      </c>
      <c r="G37" s="61">
        <f>E37*F37</f>
        <v>0</v>
      </c>
    </row>
    <row r="38" spans="2:7" hidden="1" x14ac:dyDescent="0.2">
      <c r="B38" s="42"/>
      <c r="C38" s="41" t="s">
        <v>51</v>
      </c>
      <c r="D38" s="42"/>
      <c r="E38" s="42"/>
      <c r="F38" s="62"/>
      <c r="G38" s="61"/>
    </row>
    <row r="39" spans="2:7" hidden="1" x14ac:dyDescent="0.2">
      <c r="B39" s="42">
        <v>2300200000</v>
      </c>
      <c r="C39" s="43" t="s">
        <v>83</v>
      </c>
      <c r="D39" s="42"/>
      <c r="E39" s="42"/>
      <c r="F39" s="62">
        <v>2150</v>
      </c>
      <c r="G39" s="61">
        <f>E39*F39</f>
        <v>0</v>
      </c>
    </row>
    <row r="40" spans="2:7" ht="25.5" hidden="1" x14ac:dyDescent="0.2">
      <c r="B40" s="42">
        <v>13012000</v>
      </c>
      <c r="C40" s="43" t="s">
        <v>84</v>
      </c>
      <c r="D40" s="42"/>
      <c r="E40" s="42"/>
      <c r="F40" s="62">
        <v>820</v>
      </c>
      <c r="G40" s="61">
        <f>E40*F40</f>
        <v>0</v>
      </c>
    </row>
    <row r="41" spans="2:7" ht="25.5" hidden="1" x14ac:dyDescent="0.2">
      <c r="B41" s="42" t="s">
        <v>86</v>
      </c>
      <c r="C41" s="43" t="s">
        <v>85</v>
      </c>
      <c r="D41" s="42"/>
      <c r="E41" s="42"/>
      <c r="F41" s="62">
        <v>815</v>
      </c>
      <c r="G41" s="61">
        <v>775</v>
      </c>
    </row>
    <row r="42" spans="2:7" hidden="1" x14ac:dyDescent="0.2">
      <c r="B42" s="42" t="s">
        <v>52</v>
      </c>
      <c r="C42" s="43" t="s">
        <v>66</v>
      </c>
      <c r="D42" s="42"/>
      <c r="E42" s="42"/>
      <c r="F42" s="62">
        <v>165</v>
      </c>
      <c r="G42" s="61">
        <f>E42*F42</f>
        <v>0</v>
      </c>
    </row>
    <row r="43" spans="2:7" hidden="1" x14ac:dyDescent="0.2">
      <c r="B43" s="42" t="s">
        <v>53</v>
      </c>
      <c r="C43" s="43" t="s">
        <v>67</v>
      </c>
      <c r="D43" s="42"/>
      <c r="E43" s="42"/>
      <c r="F43" s="62">
        <v>265</v>
      </c>
      <c r="G43" s="61">
        <f>E43*F43</f>
        <v>0</v>
      </c>
    </row>
    <row r="44" spans="2:7" hidden="1" x14ac:dyDescent="0.2">
      <c r="B44" s="42" t="s">
        <v>54</v>
      </c>
      <c r="C44" s="43" t="s">
        <v>68</v>
      </c>
      <c r="D44" s="42"/>
      <c r="E44" s="42"/>
      <c r="F44" s="62">
        <v>450</v>
      </c>
      <c r="G44" s="61">
        <f>E44*F44</f>
        <v>0</v>
      </c>
    </row>
    <row r="45" spans="2:7" hidden="1" x14ac:dyDescent="0.2">
      <c r="B45" s="42" t="s">
        <v>69</v>
      </c>
      <c r="C45" s="43" t="s">
        <v>75</v>
      </c>
      <c r="D45" s="42"/>
      <c r="E45" s="42"/>
      <c r="F45" s="62">
        <v>50</v>
      </c>
      <c r="G45" s="61">
        <f>E45*F45</f>
        <v>0</v>
      </c>
    </row>
    <row r="46" spans="2:7" hidden="1" x14ac:dyDescent="0.2">
      <c r="B46" s="42" t="s">
        <v>55</v>
      </c>
      <c r="C46" s="43" t="s">
        <v>79</v>
      </c>
      <c r="D46" s="42"/>
      <c r="E46" s="42"/>
      <c r="F46" s="62">
        <v>90</v>
      </c>
      <c r="G46" s="61">
        <f>E46*F46</f>
        <v>0</v>
      </c>
    </row>
    <row r="47" spans="2:7" hidden="1" x14ac:dyDescent="0.2">
      <c r="B47" s="42"/>
      <c r="C47" s="41" t="s">
        <v>56</v>
      </c>
      <c r="D47" s="42"/>
      <c r="E47" s="42"/>
      <c r="F47" s="62"/>
      <c r="G47" s="61"/>
    </row>
    <row r="48" spans="2:7" ht="25.5" hidden="1" x14ac:dyDescent="0.2">
      <c r="B48" s="42">
        <v>1301100000</v>
      </c>
      <c r="C48" s="43" t="s">
        <v>70</v>
      </c>
      <c r="D48" s="42"/>
      <c r="E48" s="42"/>
      <c r="F48" s="62">
        <v>110</v>
      </c>
      <c r="G48" s="61">
        <f t="shared" ref="G48:G53" si="1">E48*F48</f>
        <v>0</v>
      </c>
    </row>
    <row r="49" spans="2:7" hidden="1" x14ac:dyDescent="0.2">
      <c r="B49" s="42">
        <v>8003800000</v>
      </c>
      <c r="C49" s="43" t="s">
        <v>57</v>
      </c>
      <c r="D49" s="42"/>
      <c r="E49" s="42"/>
      <c r="F49" s="62">
        <v>200</v>
      </c>
      <c r="G49" s="61">
        <f t="shared" si="1"/>
        <v>0</v>
      </c>
    </row>
    <row r="50" spans="2:7" ht="25.5" hidden="1" x14ac:dyDescent="0.2">
      <c r="B50" s="42">
        <v>1305100000</v>
      </c>
      <c r="C50" s="43" t="s">
        <v>71</v>
      </c>
      <c r="D50" s="42"/>
      <c r="E50" s="42"/>
      <c r="F50" s="62">
        <v>3980</v>
      </c>
      <c r="G50" s="61">
        <f t="shared" si="1"/>
        <v>0</v>
      </c>
    </row>
    <row r="51" spans="2:7" ht="25.5" hidden="1" x14ac:dyDescent="0.2">
      <c r="B51" s="42">
        <v>1304000000</v>
      </c>
      <c r="C51" s="43" t="s">
        <v>72</v>
      </c>
      <c r="D51" s="42"/>
      <c r="E51" s="42"/>
      <c r="F51" s="62">
        <v>46</v>
      </c>
      <c r="G51" s="61">
        <f t="shared" si="1"/>
        <v>0</v>
      </c>
    </row>
    <row r="52" spans="2:7" hidden="1" x14ac:dyDescent="0.2">
      <c r="B52" s="42">
        <v>8003750000</v>
      </c>
      <c r="C52" s="43" t="s">
        <v>64</v>
      </c>
      <c r="D52" s="42"/>
      <c r="E52" s="42"/>
      <c r="F52" s="62">
        <v>148</v>
      </c>
      <c r="G52" s="61">
        <f t="shared" si="1"/>
        <v>0</v>
      </c>
    </row>
    <row r="53" spans="2:7" ht="25.5" hidden="1" x14ac:dyDescent="0.2">
      <c r="B53" s="42">
        <v>277040000</v>
      </c>
      <c r="C53" s="43" t="s">
        <v>58</v>
      </c>
      <c r="D53" s="42"/>
      <c r="E53" s="42"/>
      <c r="F53" s="62">
        <v>910</v>
      </c>
      <c r="G53" s="61">
        <f t="shared" si="1"/>
        <v>0</v>
      </c>
    </row>
    <row r="54" spans="2:7" x14ac:dyDescent="0.2">
      <c r="B54" s="42"/>
      <c r="C54" s="41" t="s">
        <v>59</v>
      </c>
      <c r="D54" s="42"/>
      <c r="E54" s="42"/>
      <c r="F54" s="62"/>
      <c r="G54" s="61"/>
    </row>
    <row r="55" spans="2:7" x14ac:dyDescent="0.2">
      <c r="B55" s="42" t="s">
        <v>100</v>
      </c>
      <c r="C55" s="43" t="s">
        <v>99</v>
      </c>
      <c r="D55" s="42"/>
      <c r="E55" s="42">
        <v>1</v>
      </c>
      <c r="F55" s="62">
        <v>14200</v>
      </c>
      <c r="G55" s="61">
        <f>E55*F55</f>
        <v>14200</v>
      </c>
    </row>
    <row r="56" spans="2:7" hidden="1" x14ac:dyDescent="0.2">
      <c r="B56" s="46"/>
      <c r="C56" s="47"/>
      <c r="D56" s="46"/>
      <c r="E56" s="46"/>
      <c r="F56" s="64"/>
      <c r="G56" s="61"/>
    </row>
    <row r="57" spans="2:7" hidden="1" x14ac:dyDescent="0.2">
      <c r="B57" s="24">
        <v>4451000000</v>
      </c>
      <c r="C57" s="25" t="s">
        <v>73</v>
      </c>
      <c r="D57" s="3"/>
      <c r="E57" s="27"/>
      <c r="F57" s="65">
        <v>375</v>
      </c>
      <c r="G57" s="61">
        <f>E57*F57</f>
        <v>0</v>
      </c>
    </row>
    <row r="58" spans="2:7" x14ac:dyDescent="0.2">
      <c r="B58" s="46"/>
      <c r="C58" s="41" t="s">
        <v>92</v>
      </c>
      <c r="D58" s="46"/>
      <c r="E58" s="46"/>
      <c r="F58" s="64"/>
      <c r="G58" s="61"/>
    </row>
    <row r="59" spans="2:7" x14ac:dyDescent="0.2">
      <c r="B59" s="46" t="s">
        <v>74</v>
      </c>
      <c r="C59" s="47" t="s">
        <v>110</v>
      </c>
      <c r="D59" s="46"/>
      <c r="E59" s="46">
        <v>1</v>
      </c>
      <c r="F59" s="64">
        <v>7600</v>
      </c>
      <c r="G59" s="61">
        <f>E59*F59</f>
        <v>7600</v>
      </c>
    </row>
    <row r="60" spans="2:7" s="48" customFormat="1" x14ac:dyDescent="0.2">
      <c r="B60" s="49"/>
      <c r="C60" s="50" t="s">
        <v>50</v>
      </c>
      <c r="D60" s="49"/>
      <c r="E60" s="49"/>
      <c r="F60" s="66"/>
      <c r="G60" s="67"/>
    </row>
    <row r="61" spans="2:7" s="48" customFormat="1" ht="25.5" x14ac:dyDescent="0.2">
      <c r="B61" s="49" t="s">
        <v>94</v>
      </c>
      <c r="C61" s="51" t="s">
        <v>111</v>
      </c>
      <c r="D61" s="49"/>
      <c r="E61" s="49">
        <v>2</v>
      </c>
      <c r="F61" s="66">
        <v>25600</v>
      </c>
      <c r="G61" s="67">
        <f>E61*F61</f>
        <v>51200</v>
      </c>
    </row>
    <row r="62" spans="2:7" s="48" customFormat="1" hidden="1" x14ac:dyDescent="0.2">
      <c r="B62" s="49"/>
      <c r="C62" s="51" t="s">
        <v>95</v>
      </c>
      <c r="D62" s="49"/>
      <c r="E62" s="49"/>
      <c r="F62" s="66">
        <v>150</v>
      </c>
      <c r="G62" s="67">
        <f>E62*F62</f>
        <v>0</v>
      </c>
    </row>
    <row r="63" spans="2:7" s="48" customFormat="1" x14ac:dyDescent="0.2">
      <c r="B63" s="49"/>
      <c r="C63" s="51" t="s">
        <v>112</v>
      </c>
      <c r="D63" s="49"/>
      <c r="E63" s="49">
        <v>1</v>
      </c>
      <c r="F63" s="66">
        <v>4500</v>
      </c>
      <c r="G63" s="67">
        <f>E63*F63</f>
        <v>4500</v>
      </c>
    </row>
    <row r="64" spans="2:7" s="48" customFormat="1" x14ac:dyDescent="0.2">
      <c r="B64" s="49"/>
      <c r="C64" s="52" t="s">
        <v>96</v>
      </c>
      <c r="D64" s="49"/>
      <c r="E64" s="49"/>
      <c r="F64" s="66"/>
      <c r="G64" s="67"/>
    </row>
    <row r="65" spans="2:7" s="48" customFormat="1" ht="25.5" x14ac:dyDescent="0.2">
      <c r="B65" s="49" t="s">
        <v>105</v>
      </c>
      <c r="C65" s="51" t="s">
        <v>115</v>
      </c>
      <c r="D65" s="49"/>
      <c r="E65" s="49">
        <v>1</v>
      </c>
      <c r="F65" s="66">
        <v>83100</v>
      </c>
      <c r="G65" s="67">
        <f>E65*F65</f>
        <v>83100</v>
      </c>
    </row>
    <row r="66" spans="2:7" s="48" customFormat="1" x14ac:dyDescent="0.2">
      <c r="B66" s="49"/>
      <c r="C66" s="51" t="s">
        <v>113</v>
      </c>
      <c r="D66" s="49"/>
      <c r="E66" s="49">
        <v>1</v>
      </c>
      <c r="F66" s="66">
        <v>16200</v>
      </c>
      <c r="G66" s="67">
        <f>E66*F66</f>
        <v>16200</v>
      </c>
    </row>
    <row r="67" spans="2:7" s="48" customFormat="1" x14ac:dyDescent="0.2">
      <c r="B67" s="49"/>
      <c r="C67" s="51" t="s">
        <v>114</v>
      </c>
      <c r="D67" s="49">
        <v>3.4</v>
      </c>
      <c r="E67" s="49">
        <v>1</v>
      </c>
      <c r="F67" s="66">
        <v>135900</v>
      </c>
      <c r="G67" s="67">
        <f>E67*F67</f>
        <v>135900</v>
      </c>
    </row>
    <row r="68" spans="2:7" s="48" customFormat="1" x14ac:dyDescent="0.2">
      <c r="B68" s="49"/>
      <c r="C68" s="51" t="s">
        <v>97</v>
      </c>
      <c r="D68" s="49"/>
      <c r="E68" s="49">
        <v>1</v>
      </c>
      <c r="F68" s="66">
        <v>6100</v>
      </c>
      <c r="G68" s="67">
        <f>E68*F68</f>
        <v>6100</v>
      </c>
    </row>
    <row r="69" spans="2:7" s="48" customFormat="1" x14ac:dyDescent="0.2">
      <c r="B69" s="49"/>
      <c r="C69" s="52" t="s">
        <v>101</v>
      </c>
      <c r="D69" s="49"/>
      <c r="E69" s="49"/>
      <c r="F69" s="66"/>
      <c r="G69" s="67"/>
    </row>
    <row r="70" spans="2:7" s="48" customFormat="1" x14ac:dyDescent="0.2">
      <c r="B70" s="49"/>
      <c r="C70" s="51" t="s">
        <v>124</v>
      </c>
      <c r="D70" s="49">
        <v>0.2</v>
      </c>
      <c r="E70" s="49">
        <v>1</v>
      </c>
      <c r="F70" s="66">
        <v>260000</v>
      </c>
      <c r="G70" s="67">
        <f>E70*F70</f>
        <v>260000</v>
      </c>
    </row>
    <row r="71" spans="2:7" s="48" customFormat="1" x14ac:dyDescent="0.2">
      <c r="B71" s="49"/>
      <c r="C71" s="51" t="s">
        <v>104</v>
      </c>
      <c r="D71" s="49">
        <v>0.2</v>
      </c>
      <c r="E71" s="49">
        <v>1</v>
      </c>
      <c r="F71" s="66">
        <v>36200</v>
      </c>
      <c r="G71" s="67">
        <f>E71*F71</f>
        <v>36200</v>
      </c>
    </row>
    <row r="72" spans="2:7" s="48" customFormat="1" x14ac:dyDescent="0.2">
      <c r="B72" s="74"/>
      <c r="C72" s="52" t="s">
        <v>121</v>
      </c>
      <c r="D72" s="76"/>
      <c r="E72" s="74"/>
      <c r="F72" s="77"/>
      <c r="G72" s="67"/>
    </row>
    <row r="73" spans="2:7" s="48" customFormat="1" x14ac:dyDescent="0.2">
      <c r="B73" s="74"/>
      <c r="C73" s="75" t="s">
        <v>123</v>
      </c>
      <c r="D73" s="76"/>
      <c r="E73" s="74">
        <v>10</v>
      </c>
      <c r="F73" s="77">
        <v>6700</v>
      </c>
      <c r="G73" s="67">
        <f>E73*F73</f>
        <v>67000</v>
      </c>
    </row>
    <row r="74" spans="2:7" s="48" customFormat="1" x14ac:dyDescent="0.2">
      <c r="B74" s="74"/>
      <c r="C74" s="75" t="s">
        <v>122</v>
      </c>
      <c r="D74" s="76"/>
      <c r="E74" s="74">
        <v>1</v>
      </c>
      <c r="F74" s="77">
        <v>260000</v>
      </c>
      <c r="G74" s="67">
        <f>E74*F74</f>
        <v>260000</v>
      </c>
    </row>
    <row r="75" spans="2:7" x14ac:dyDescent="0.2">
      <c r="B75" s="19"/>
      <c r="C75" s="20"/>
      <c r="D75" s="19"/>
      <c r="E75" s="19"/>
      <c r="F75" s="68"/>
      <c r="G75" s="69"/>
    </row>
    <row r="76" spans="2:7" x14ac:dyDescent="0.2">
      <c r="B76" s="10"/>
      <c r="C76" s="11" t="s">
        <v>7</v>
      </c>
      <c r="D76" s="10">
        <f>SUM(D24:D75)</f>
        <v>4.5500000000000007</v>
      </c>
      <c r="E76" s="10"/>
      <c r="F76" s="69"/>
      <c r="G76" s="69"/>
    </row>
    <row r="77" spans="2:7" x14ac:dyDescent="0.2">
      <c r="B77" s="12"/>
      <c r="C77" s="13" t="s">
        <v>6</v>
      </c>
      <c r="D77" s="12"/>
      <c r="E77" s="12"/>
      <c r="F77" s="70"/>
      <c r="G77" s="70">
        <f>SUM(G23:G76)</f>
        <v>1168585</v>
      </c>
    </row>
    <row r="78" spans="2:7" ht="15.75" x14ac:dyDescent="0.2">
      <c r="B78" s="146" t="s">
        <v>17</v>
      </c>
      <c r="C78" s="147"/>
      <c r="D78" s="147"/>
      <c r="E78" s="147"/>
      <c r="F78" s="147"/>
      <c r="G78" s="147"/>
    </row>
    <row r="79" spans="2:7" s="26" customFormat="1" x14ac:dyDescent="0.2">
      <c r="B79" s="22" t="s">
        <v>1</v>
      </c>
      <c r="C79" s="23" t="s">
        <v>2</v>
      </c>
      <c r="D79" s="22" t="s">
        <v>40</v>
      </c>
      <c r="E79" s="22" t="s">
        <v>4</v>
      </c>
      <c r="F79" s="58" t="s">
        <v>22</v>
      </c>
      <c r="G79" s="58" t="s">
        <v>21</v>
      </c>
    </row>
    <row r="80" spans="2:7" ht="25.5" x14ac:dyDescent="0.2">
      <c r="B80" s="42"/>
      <c r="C80" s="43" t="s">
        <v>116</v>
      </c>
      <c r="D80" s="44"/>
      <c r="E80" s="42">
        <v>1</v>
      </c>
      <c r="F80" s="62">
        <v>71200</v>
      </c>
      <c r="G80" s="61">
        <f t="shared" ref="G80:G87" si="2">E80*F80</f>
        <v>71200</v>
      </c>
    </row>
    <row r="81" spans="2:7" x14ac:dyDescent="0.2">
      <c r="B81" s="42"/>
      <c r="C81" s="43" t="s">
        <v>117</v>
      </c>
      <c r="D81" s="44"/>
      <c r="E81" s="42">
        <v>2</v>
      </c>
      <c r="F81" s="62">
        <v>4100</v>
      </c>
      <c r="G81" s="61">
        <f t="shared" si="2"/>
        <v>8200</v>
      </c>
    </row>
    <row r="82" spans="2:7" x14ac:dyDescent="0.2">
      <c r="B82" s="42"/>
      <c r="C82" s="43" t="s">
        <v>118</v>
      </c>
      <c r="D82" s="44"/>
      <c r="E82" s="42">
        <v>1</v>
      </c>
      <c r="F82" s="62">
        <v>4200</v>
      </c>
      <c r="G82" s="61">
        <f t="shared" si="2"/>
        <v>4200</v>
      </c>
    </row>
    <row r="83" spans="2:7" ht="27.95" hidden="1" customHeight="1" x14ac:dyDescent="0.2">
      <c r="B83" s="42" t="s">
        <v>62</v>
      </c>
      <c r="C83" s="43" t="s">
        <v>80</v>
      </c>
      <c r="D83" s="44"/>
      <c r="E83" s="42"/>
      <c r="F83" s="62">
        <v>430</v>
      </c>
      <c r="G83" s="61">
        <f t="shared" si="2"/>
        <v>0</v>
      </c>
    </row>
    <row r="84" spans="2:7" ht="25.5" hidden="1" x14ac:dyDescent="0.2">
      <c r="B84" s="42" t="s">
        <v>63</v>
      </c>
      <c r="C84" s="43" t="s">
        <v>81</v>
      </c>
      <c r="D84" s="44"/>
      <c r="E84" s="42"/>
      <c r="F84" s="62">
        <v>90</v>
      </c>
      <c r="G84" s="61">
        <f t="shared" si="2"/>
        <v>0</v>
      </c>
    </row>
    <row r="85" spans="2:7" hidden="1" x14ac:dyDescent="0.2">
      <c r="B85" s="42">
        <v>2321100000</v>
      </c>
      <c r="C85" s="43" t="s">
        <v>82</v>
      </c>
      <c r="D85" s="44"/>
      <c r="E85" s="42"/>
      <c r="F85" s="62">
        <v>438</v>
      </c>
      <c r="G85" s="61">
        <f t="shared" si="2"/>
        <v>0</v>
      </c>
    </row>
    <row r="86" spans="2:7" hidden="1" x14ac:dyDescent="0.2">
      <c r="B86" s="42">
        <v>15664</v>
      </c>
      <c r="C86" s="43" t="s">
        <v>76</v>
      </c>
      <c r="D86" s="44"/>
      <c r="E86" s="42"/>
      <c r="F86" s="62">
        <v>12</v>
      </c>
      <c r="G86" s="61">
        <f t="shared" si="2"/>
        <v>0</v>
      </c>
    </row>
    <row r="87" spans="2:7" hidden="1" x14ac:dyDescent="0.2">
      <c r="B87" s="10"/>
      <c r="C87" s="11"/>
      <c r="D87" s="10"/>
      <c r="E87" s="10"/>
      <c r="F87" s="69"/>
      <c r="G87" s="69">
        <f t="shared" si="2"/>
        <v>0</v>
      </c>
    </row>
    <row r="88" spans="2:7" x14ac:dyDescent="0.2">
      <c r="B88" s="12"/>
      <c r="C88" s="13" t="s">
        <v>8</v>
      </c>
      <c r="D88" s="12"/>
      <c r="E88" s="12"/>
      <c r="F88" s="70"/>
      <c r="G88" s="70">
        <f>SUM(G80:G87)</f>
        <v>83600</v>
      </c>
    </row>
    <row r="89" spans="2:7" ht="15.75" x14ac:dyDescent="0.2">
      <c r="B89" s="146" t="s">
        <v>5</v>
      </c>
      <c r="C89" s="147"/>
      <c r="D89" s="147"/>
      <c r="E89" s="147"/>
      <c r="F89" s="147"/>
      <c r="G89" s="147"/>
    </row>
    <row r="90" spans="2:7" s="26" customFormat="1" x14ac:dyDescent="0.2">
      <c r="B90" s="22" t="s">
        <v>1</v>
      </c>
      <c r="C90" s="23" t="s">
        <v>2</v>
      </c>
      <c r="D90" s="22" t="s">
        <v>40</v>
      </c>
      <c r="E90" s="22" t="s">
        <v>4</v>
      </c>
      <c r="F90" s="58" t="s">
        <v>22</v>
      </c>
      <c r="G90" s="58" t="s">
        <v>21</v>
      </c>
    </row>
    <row r="91" spans="2:7" ht="25.5" x14ac:dyDescent="0.2">
      <c r="B91" s="10"/>
      <c r="C91" s="11" t="s">
        <v>120</v>
      </c>
      <c r="D91" s="10"/>
      <c r="E91" s="10">
        <v>1</v>
      </c>
      <c r="F91" s="69">
        <v>65800</v>
      </c>
      <c r="G91" s="69">
        <f>E91*F91</f>
        <v>65800</v>
      </c>
    </row>
    <row r="92" spans="2:7" x14ac:dyDescent="0.2">
      <c r="B92" s="10"/>
      <c r="C92" s="11"/>
      <c r="D92" s="10"/>
      <c r="E92" s="10"/>
      <c r="F92" s="69"/>
      <c r="G92" s="69"/>
    </row>
    <row r="93" spans="2:7" x14ac:dyDescent="0.2">
      <c r="B93" s="12"/>
      <c r="C93" s="13" t="s">
        <v>9</v>
      </c>
      <c r="D93" s="12"/>
      <c r="E93" s="12"/>
      <c r="F93" s="70"/>
      <c r="G93" s="70">
        <f>SUM(G91:G92)</f>
        <v>65800</v>
      </c>
    </row>
    <row r="94" spans="2:7" ht="15.75" x14ac:dyDescent="0.2">
      <c r="B94" s="146" t="s">
        <v>10</v>
      </c>
      <c r="C94" s="147"/>
      <c r="D94" s="147"/>
      <c r="E94" s="147"/>
      <c r="F94" s="147"/>
      <c r="G94" s="147"/>
    </row>
    <row r="95" spans="2:7" s="26" customFormat="1" x14ac:dyDescent="0.2">
      <c r="B95" s="22" t="s">
        <v>1</v>
      </c>
      <c r="C95" s="23" t="s">
        <v>2</v>
      </c>
      <c r="D95" s="22" t="s">
        <v>40</v>
      </c>
      <c r="E95" s="22" t="s">
        <v>4</v>
      </c>
      <c r="F95" s="58" t="s">
        <v>22</v>
      </c>
      <c r="G95" s="58" t="s">
        <v>21</v>
      </c>
    </row>
    <row r="96" spans="2:7" ht="25.5" x14ac:dyDescent="0.2">
      <c r="B96" s="10"/>
      <c r="C96" s="11" t="s">
        <v>78</v>
      </c>
      <c r="D96" s="10"/>
      <c r="E96" s="10">
        <v>1</v>
      </c>
      <c r="F96" s="69">
        <v>38900</v>
      </c>
      <c r="G96" s="71">
        <f>E96*F96</f>
        <v>38900</v>
      </c>
    </row>
    <row r="97" spans="2:7" x14ac:dyDescent="0.2">
      <c r="B97" s="10"/>
      <c r="C97" s="11"/>
      <c r="D97" s="10"/>
      <c r="E97" s="10"/>
      <c r="F97" s="69"/>
      <c r="G97" s="71"/>
    </row>
    <row r="98" spans="2:7" x14ac:dyDescent="0.2">
      <c r="B98" s="12"/>
      <c r="C98" s="13" t="s">
        <v>11</v>
      </c>
      <c r="D98" s="12"/>
      <c r="E98" s="12"/>
      <c r="F98" s="70"/>
      <c r="G98" s="70">
        <f>SUM(G96:G97)</f>
        <v>38900</v>
      </c>
    </row>
    <row r="99" spans="2:7" ht="15.75" x14ac:dyDescent="0.2">
      <c r="B99" s="146" t="s">
        <v>12</v>
      </c>
      <c r="C99" s="147"/>
      <c r="D99" s="147"/>
      <c r="E99" s="147"/>
      <c r="F99" s="147"/>
      <c r="G99" s="147"/>
    </row>
    <row r="100" spans="2:7" s="26" customFormat="1" x14ac:dyDescent="0.2">
      <c r="B100" s="22" t="s">
        <v>1</v>
      </c>
      <c r="C100" s="23" t="s">
        <v>2</v>
      </c>
      <c r="D100" s="22" t="s">
        <v>40</v>
      </c>
      <c r="E100" s="22" t="s">
        <v>4</v>
      </c>
      <c r="F100" s="58" t="s">
        <v>22</v>
      </c>
      <c r="G100" s="58" t="s">
        <v>21</v>
      </c>
    </row>
    <row r="101" spans="2:7" ht="42" customHeight="1" x14ac:dyDescent="0.2">
      <c r="B101" s="9"/>
      <c r="C101" s="11" t="s">
        <v>91</v>
      </c>
      <c r="D101" s="10" t="s">
        <v>34</v>
      </c>
      <c r="E101" s="10">
        <v>37</v>
      </c>
      <c r="F101" s="69">
        <v>1950</v>
      </c>
      <c r="G101" s="69">
        <f>E101*F101</f>
        <v>72150</v>
      </c>
    </row>
    <row r="102" spans="2:7" ht="40.35" customHeight="1" x14ac:dyDescent="0.2">
      <c r="B102" s="10"/>
      <c r="C102" s="11" t="s">
        <v>61</v>
      </c>
      <c r="D102" s="10" t="s">
        <v>34</v>
      </c>
      <c r="E102" s="10">
        <v>37</v>
      </c>
      <c r="F102" s="69">
        <v>2450</v>
      </c>
      <c r="G102" s="69">
        <f>E102*F102</f>
        <v>90650</v>
      </c>
    </row>
    <row r="103" spans="2:7" ht="38.25" customHeight="1" x14ac:dyDescent="0.2">
      <c r="B103" s="10"/>
      <c r="C103" s="11" t="s">
        <v>103</v>
      </c>
      <c r="D103" s="10" t="s">
        <v>34</v>
      </c>
      <c r="E103" s="10">
        <v>37</v>
      </c>
      <c r="F103" s="69">
        <v>2350</v>
      </c>
      <c r="G103" s="69">
        <f>E103*F103</f>
        <v>86950</v>
      </c>
    </row>
    <row r="104" spans="2:7" x14ac:dyDescent="0.2">
      <c r="B104" s="10"/>
      <c r="C104" s="11"/>
      <c r="D104" s="10"/>
      <c r="E104" s="10"/>
      <c r="F104" s="69"/>
      <c r="G104" s="69"/>
    </row>
    <row r="105" spans="2:7" x14ac:dyDescent="0.2">
      <c r="B105" s="12"/>
      <c r="C105" s="13" t="s">
        <v>13</v>
      </c>
      <c r="D105" s="12"/>
      <c r="E105" s="12"/>
      <c r="F105" s="70"/>
      <c r="G105" s="70">
        <f>SUM(G101:G104)</f>
        <v>249750</v>
      </c>
    </row>
    <row r="106" spans="2:7" ht="15.75" hidden="1" customHeight="1" x14ac:dyDescent="0.2">
      <c r="B106" s="146" t="s">
        <v>14</v>
      </c>
      <c r="C106" s="147"/>
      <c r="D106" s="147"/>
      <c r="E106" s="147"/>
      <c r="F106" s="147"/>
      <c r="G106" s="147"/>
    </row>
    <row r="107" spans="2:7" s="26" customFormat="1" hidden="1" x14ac:dyDescent="0.2">
      <c r="B107" s="22" t="s">
        <v>1</v>
      </c>
      <c r="C107" s="23" t="s">
        <v>2</v>
      </c>
      <c r="D107" s="22" t="s">
        <v>40</v>
      </c>
      <c r="E107" s="22" t="s">
        <v>4</v>
      </c>
      <c r="F107" s="58" t="s">
        <v>22</v>
      </c>
      <c r="G107" s="58" t="s">
        <v>21</v>
      </c>
    </row>
    <row r="108" spans="2:7" hidden="1" x14ac:dyDescent="0.2">
      <c r="B108" s="10"/>
      <c r="C108" s="11"/>
      <c r="D108" s="10"/>
      <c r="E108" s="10"/>
      <c r="F108" s="69">
        <f>D108*E108</f>
        <v>0</v>
      </c>
      <c r="G108" s="69"/>
    </row>
    <row r="109" spans="2:7" hidden="1" x14ac:dyDescent="0.2">
      <c r="B109" s="14"/>
      <c r="C109" s="15" t="s">
        <v>15</v>
      </c>
      <c r="D109" s="14"/>
      <c r="E109" s="14"/>
      <c r="F109" s="72"/>
      <c r="G109" s="72">
        <f>SUM(G108:G108)</f>
        <v>0</v>
      </c>
    </row>
    <row r="110" spans="2:7" ht="15.75" x14ac:dyDescent="0.2">
      <c r="B110" s="146" t="s">
        <v>16</v>
      </c>
      <c r="C110" s="147"/>
      <c r="D110" s="147"/>
      <c r="E110" s="147"/>
      <c r="F110" s="147"/>
      <c r="G110" s="147"/>
    </row>
    <row r="111" spans="2:7" s="26" customFormat="1" x14ac:dyDescent="0.2">
      <c r="B111" s="22" t="s">
        <v>1</v>
      </c>
      <c r="C111" s="23" t="s">
        <v>2</v>
      </c>
      <c r="D111" s="22" t="s">
        <v>40</v>
      </c>
      <c r="E111" s="22" t="s">
        <v>4</v>
      </c>
      <c r="F111" s="58" t="s">
        <v>22</v>
      </c>
      <c r="G111" s="58" t="s">
        <v>21</v>
      </c>
    </row>
    <row r="112" spans="2:7" x14ac:dyDescent="0.2">
      <c r="B112" s="10"/>
      <c r="C112" s="16" t="s">
        <v>0</v>
      </c>
      <c r="D112" s="10"/>
      <c r="E112" s="42">
        <v>1</v>
      </c>
      <c r="F112" s="62">
        <v>116000</v>
      </c>
      <c r="G112" s="61">
        <f t="shared" ref="G112:G118" si="3">E112*F112</f>
        <v>116000</v>
      </c>
    </row>
    <row r="113" spans="2:7" x14ac:dyDescent="0.2">
      <c r="B113" s="10"/>
      <c r="C113" s="16" t="s">
        <v>17</v>
      </c>
      <c r="D113" s="10"/>
      <c r="E113" s="42">
        <v>1</v>
      </c>
      <c r="F113" s="62">
        <v>32000</v>
      </c>
      <c r="G113" s="61">
        <f t="shared" si="3"/>
        <v>32000</v>
      </c>
    </row>
    <row r="114" spans="2:7" x14ac:dyDescent="0.2">
      <c r="B114" s="10"/>
      <c r="C114" s="16" t="s">
        <v>5</v>
      </c>
      <c r="D114" s="10"/>
      <c r="E114" s="42">
        <v>1</v>
      </c>
      <c r="F114" s="62">
        <v>17600</v>
      </c>
      <c r="G114" s="61">
        <f t="shared" si="3"/>
        <v>17600</v>
      </c>
    </row>
    <row r="115" spans="2:7" x14ac:dyDescent="0.2">
      <c r="B115" s="10"/>
      <c r="C115" s="16" t="s">
        <v>19</v>
      </c>
      <c r="D115" s="10"/>
      <c r="E115" s="42">
        <v>1</v>
      </c>
      <c r="F115" s="62">
        <v>48300</v>
      </c>
      <c r="G115" s="61">
        <f t="shared" si="3"/>
        <v>48300</v>
      </c>
    </row>
    <row r="116" spans="2:7" x14ac:dyDescent="0.2">
      <c r="B116" s="10"/>
      <c r="C116" s="16" t="s">
        <v>119</v>
      </c>
      <c r="D116" s="10"/>
      <c r="E116" s="42">
        <v>1</v>
      </c>
      <c r="F116" s="62">
        <v>15000</v>
      </c>
      <c r="G116" s="61">
        <f t="shared" si="3"/>
        <v>15000</v>
      </c>
    </row>
    <row r="117" spans="2:7" hidden="1" x14ac:dyDescent="0.2">
      <c r="B117" s="10"/>
      <c r="C117" s="16" t="s">
        <v>14</v>
      </c>
      <c r="D117" s="10"/>
      <c r="E117" s="42"/>
      <c r="F117" s="62"/>
      <c r="G117" s="61">
        <f t="shared" si="3"/>
        <v>0</v>
      </c>
    </row>
    <row r="118" spans="2:7" x14ac:dyDescent="0.2">
      <c r="B118" s="10"/>
      <c r="C118" s="16" t="s">
        <v>20</v>
      </c>
      <c r="D118" s="10"/>
      <c r="E118" s="42">
        <v>1</v>
      </c>
      <c r="F118" s="62">
        <v>50000</v>
      </c>
      <c r="G118" s="61">
        <f t="shared" si="3"/>
        <v>50000</v>
      </c>
    </row>
    <row r="119" spans="2:7" x14ac:dyDescent="0.2">
      <c r="B119" s="10"/>
      <c r="C119" s="11"/>
      <c r="D119" s="10"/>
      <c r="E119" s="19"/>
      <c r="F119" s="68"/>
      <c r="G119" s="69"/>
    </row>
    <row r="120" spans="2:7" x14ac:dyDescent="0.2">
      <c r="B120" s="14"/>
      <c r="C120" s="15" t="s">
        <v>23</v>
      </c>
      <c r="D120" s="14"/>
      <c r="E120" s="14"/>
      <c r="F120" s="73"/>
      <c r="G120" s="72">
        <f>SUM(G112:G119)</f>
        <v>278900</v>
      </c>
    </row>
    <row r="121" spans="2:7" x14ac:dyDescent="0.2">
      <c r="B121" s="10"/>
      <c r="C121" s="11"/>
      <c r="D121" s="10"/>
      <c r="E121" s="10"/>
      <c r="F121" s="69"/>
      <c r="G121" s="69"/>
    </row>
    <row r="122" spans="2:7" x14ac:dyDescent="0.2">
      <c r="B122" s="17"/>
      <c r="C122" s="15" t="s">
        <v>18</v>
      </c>
      <c r="D122" s="17"/>
      <c r="E122" s="17"/>
      <c r="F122" s="73"/>
      <c r="G122" s="73">
        <f>G120+G109+G105+G98+G93+G88+G77</f>
        <v>1885535</v>
      </c>
    </row>
  </sheetData>
  <mergeCells count="7">
    <mergeCell ref="B99:G99"/>
    <mergeCell ref="B106:G106"/>
    <mergeCell ref="B110:G110"/>
    <mergeCell ref="B21:G21"/>
    <mergeCell ref="B78:G78"/>
    <mergeCell ref="B89:G89"/>
    <mergeCell ref="B94:G94"/>
  </mergeCells>
  <phoneticPr fontId="3" type="noConversion"/>
  <pageMargins left="0.65" right="0.55000000000000004" top="0.37" bottom="1.1599999999999999" header="0.28000000000000003" footer="0.36"/>
  <pageSetup paperSize="9" scale="94" fitToHeight="2" orientation="portrait" r:id="rId1"/>
  <headerFooter alignWithMargins="0"/>
  <rowBreaks count="1" manualBreakCount="1">
    <brk id="10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4"/>
  <sheetViews>
    <sheetView zoomScaleNormal="75" workbookViewId="0">
      <selection activeCell="D11" sqref="D11"/>
    </sheetView>
  </sheetViews>
  <sheetFormatPr defaultRowHeight="14.25" x14ac:dyDescent="0.2"/>
  <cols>
    <col min="2" max="2" width="14.85546875" style="21" customWidth="1"/>
    <col min="3" max="3" width="54.85546875" style="80" customWidth="1"/>
    <col min="4" max="4" width="8.85546875" style="81" customWidth="1"/>
    <col min="5" max="5" width="13.42578125" style="21" customWidth="1"/>
    <col min="6" max="6" width="17.42578125" style="137" customWidth="1"/>
  </cols>
  <sheetData>
    <row r="2" spans="1:5" x14ac:dyDescent="0.2">
      <c r="A2" s="78"/>
      <c r="C2" s="79"/>
      <c r="D2" s="21"/>
    </row>
    <row r="3" spans="1:5" x14ac:dyDescent="0.2">
      <c r="A3" s="78"/>
      <c r="C3" s="79"/>
      <c r="D3" s="21"/>
    </row>
    <row r="4" spans="1:5" ht="15" thickBot="1" x14ac:dyDescent="0.25"/>
    <row r="5" spans="1:5" ht="30" x14ac:dyDescent="0.25">
      <c r="C5" s="82" t="s">
        <v>24</v>
      </c>
      <c r="D5" s="83" t="s">
        <v>125</v>
      </c>
      <c r="E5" s="84" t="s">
        <v>25</v>
      </c>
    </row>
    <row r="6" spans="1:5" ht="15.75" customHeight="1" x14ac:dyDescent="0.2">
      <c r="C6" s="85" t="s">
        <v>26</v>
      </c>
      <c r="D6" s="86" t="s">
        <v>27</v>
      </c>
      <c r="E6" s="87">
        <v>10</v>
      </c>
    </row>
    <row r="7" spans="1:5" ht="15.75" customHeight="1" x14ac:dyDescent="0.2">
      <c r="C7" s="85" t="s">
        <v>28</v>
      </c>
      <c r="D7" s="86" t="s">
        <v>27</v>
      </c>
      <c r="E7" s="87">
        <v>4</v>
      </c>
    </row>
    <row r="8" spans="1:5" ht="15.75" customHeight="1" x14ac:dyDescent="0.2">
      <c r="C8" s="85" t="s">
        <v>29</v>
      </c>
      <c r="D8" s="86" t="s">
        <v>27</v>
      </c>
      <c r="E8" s="87">
        <v>1.85</v>
      </c>
    </row>
    <row r="9" spans="1:5" ht="15.75" customHeight="1" x14ac:dyDescent="0.2">
      <c r="C9" s="85" t="s">
        <v>126</v>
      </c>
      <c r="D9" s="86" t="s">
        <v>27</v>
      </c>
      <c r="E9" s="87">
        <v>1.7</v>
      </c>
    </row>
    <row r="10" spans="1:5" ht="15.75" customHeight="1" x14ac:dyDescent="0.2">
      <c r="C10" s="85" t="s">
        <v>127</v>
      </c>
      <c r="D10" s="86" t="s">
        <v>42</v>
      </c>
      <c r="E10" s="87">
        <v>68</v>
      </c>
    </row>
    <row r="11" spans="1:5" ht="15.75" customHeight="1" x14ac:dyDescent="0.2">
      <c r="C11" s="85" t="s">
        <v>30</v>
      </c>
      <c r="D11" s="86" t="s">
        <v>27</v>
      </c>
      <c r="E11" s="87">
        <v>0.25</v>
      </c>
    </row>
    <row r="12" spans="1:5" ht="15.75" customHeight="1" x14ac:dyDescent="0.2">
      <c r="C12" s="85" t="s">
        <v>31</v>
      </c>
      <c r="D12" s="86" t="s">
        <v>27</v>
      </c>
      <c r="E12" s="87">
        <v>28</v>
      </c>
    </row>
    <row r="13" spans="1:5" ht="15.75" customHeight="1" x14ac:dyDescent="0.2">
      <c r="C13" s="85" t="s">
        <v>32</v>
      </c>
      <c r="D13" s="86" t="s">
        <v>27</v>
      </c>
      <c r="E13" s="87">
        <v>30</v>
      </c>
    </row>
    <row r="14" spans="1:5" ht="15.75" customHeight="1" x14ac:dyDescent="0.2">
      <c r="C14" s="85" t="s">
        <v>33</v>
      </c>
      <c r="D14" s="86" t="s">
        <v>34</v>
      </c>
      <c r="E14" s="87">
        <v>40</v>
      </c>
    </row>
    <row r="15" spans="1:5" ht="15.75" customHeight="1" x14ac:dyDescent="0.2">
      <c r="C15" s="85" t="s">
        <v>35</v>
      </c>
      <c r="D15" s="86" t="s">
        <v>34</v>
      </c>
      <c r="E15" s="87">
        <v>51.8</v>
      </c>
    </row>
    <row r="16" spans="1:5" ht="15.75" customHeight="1" x14ac:dyDescent="0.2">
      <c r="C16" s="85" t="s">
        <v>39</v>
      </c>
      <c r="D16" s="86" t="s">
        <v>34</v>
      </c>
      <c r="E16" s="87">
        <v>7.5</v>
      </c>
    </row>
    <row r="17" spans="2:6" ht="15.75" customHeight="1" thickBot="1" x14ac:dyDescent="0.25">
      <c r="C17" s="88" t="s">
        <v>128</v>
      </c>
      <c r="D17" s="89" t="s">
        <v>34</v>
      </c>
      <c r="E17" s="90">
        <f>SUM(E14:E16)</f>
        <v>99.3</v>
      </c>
    </row>
    <row r="18" spans="2:6" x14ac:dyDescent="0.2">
      <c r="C18" s="155" t="s">
        <v>219</v>
      </c>
      <c r="D18" s="156"/>
      <c r="E18" s="157">
        <f>F132</f>
        <v>5237810</v>
      </c>
    </row>
    <row r="20" spans="2:6" ht="18" customHeight="1" x14ac:dyDescent="0.25">
      <c r="B20" s="150" t="s">
        <v>0</v>
      </c>
      <c r="C20" s="151"/>
      <c r="D20" s="151"/>
      <c r="E20" s="151"/>
      <c r="F20" s="151"/>
    </row>
    <row r="21" spans="2:6" ht="16.5" customHeight="1" x14ac:dyDescent="0.25">
      <c r="B21" s="91" t="s">
        <v>1</v>
      </c>
      <c r="C21" s="92" t="s">
        <v>2</v>
      </c>
      <c r="D21" s="91" t="s">
        <v>4</v>
      </c>
      <c r="E21" s="91" t="s">
        <v>129</v>
      </c>
      <c r="F21" s="138" t="s">
        <v>21</v>
      </c>
    </row>
    <row r="22" spans="2:6" ht="16.5" customHeight="1" x14ac:dyDescent="0.25">
      <c r="B22" s="91"/>
      <c r="C22" s="92" t="s">
        <v>130</v>
      </c>
      <c r="D22" s="91"/>
      <c r="E22" s="91"/>
      <c r="F22" s="138"/>
    </row>
    <row r="23" spans="2:6" ht="18" customHeight="1" x14ac:dyDescent="0.2">
      <c r="B23" s="93">
        <v>2061300000</v>
      </c>
      <c r="C23" s="94" t="s">
        <v>131</v>
      </c>
      <c r="D23" s="93">
        <v>1</v>
      </c>
      <c r="E23" s="143">
        <v>61200</v>
      </c>
      <c r="F23" s="139">
        <f t="shared" ref="F23:F31" si="0">D23*E23</f>
        <v>61200</v>
      </c>
    </row>
    <row r="24" spans="2:6" ht="18" customHeight="1" x14ac:dyDescent="0.2">
      <c r="B24" s="93">
        <v>744400000</v>
      </c>
      <c r="C24" s="94" t="s">
        <v>132</v>
      </c>
      <c r="D24" s="93">
        <v>1</v>
      </c>
      <c r="E24" s="143">
        <v>10000</v>
      </c>
      <c r="F24" s="139">
        <f t="shared" si="0"/>
        <v>10000</v>
      </c>
    </row>
    <row r="25" spans="2:6" ht="18" customHeight="1" x14ac:dyDescent="0.2">
      <c r="B25" s="93">
        <v>3104800211</v>
      </c>
      <c r="C25" s="94" t="s">
        <v>133</v>
      </c>
      <c r="D25" s="93">
        <v>1</v>
      </c>
      <c r="E25" s="143">
        <v>97200</v>
      </c>
      <c r="F25" s="139">
        <f t="shared" si="0"/>
        <v>97200</v>
      </c>
    </row>
    <row r="26" spans="2:6" ht="18" customHeight="1" x14ac:dyDescent="0.2">
      <c r="B26" s="96">
        <v>3100000440</v>
      </c>
      <c r="C26" s="97" t="s">
        <v>134</v>
      </c>
      <c r="D26" s="93">
        <v>1</v>
      </c>
      <c r="E26" s="143">
        <v>59200</v>
      </c>
      <c r="F26" s="139">
        <f t="shared" si="0"/>
        <v>59200</v>
      </c>
    </row>
    <row r="27" spans="2:6" ht="18" customHeight="1" x14ac:dyDescent="0.2">
      <c r="B27" s="93">
        <v>3004000000</v>
      </c>
      <c r="C27" s="94" t="s">
        <v>135</v>
      </c>
      <c r="D27" s="93">
        <v>8</v>
      </c>
      <c r="E27" s="143">
        <v>1600</v>
      </c>
      <c r="F27" s="139">
        <f t="shared" si="0"/>
        <v>12800</v>
      </c>
    </row>
    <row r="28" spans="2:6" ht="18" customHeight="1" x14ac:dyDescent="0.2">
      <c r="B28" s="93">
        <v>2190202137</v>
      </c>
      <c r="C28" s="94" t="s">
        <v>136</v>
      </c>
      <c r="D28" s="93">
        <v>1</v>
      </c>
      <c r="E28" s="143">
        <v>52900</v>
      </c>
      <c r="F28" s="139">
        <f t="shared" si="0"/>
        <v>52900</v>
      </c>
    </row>
    <row r="29" spans="2:6" ht="18" customHeight="1" x14ac:dyDescent="0.2">
      <c r="B29" s="93">
        <v>3050270000</v>
      </c>
      <c r="C29" s="94" t="s">
        <v>137</v>
      </c>
      <c r="D29" s="93">
        <v>1</v>
      </c>
      <c r="E29" s="143">
        <v>56900</v>
      </c>
      <c r="F29" s="139">
        <f t="shared" si="0"/>
        <v>56900</v>
      </c>
    </row>
    <row r="30" spans="2:6" ht="18" customHeight="1" x14ac:dyDescent="0.2">
      <c r="B30" s="93">
        <v>9008321000</v>
      </c>
      <c r="C30" s="94" t="s">
        <v>138</v>
      </c>
      <c r="D30" s="93">
        <v>1</v>
      </c>
      <c r="E30" s="143">
        <v>10100</v>
      </c>
      <c r="F30" s="139">
        <f t="shared" si="0"/>
        <v>10100</v>
      </c>
    </row>
    <row r="31" spans="2:6" ht="16.5" customHeight="1" x14ac:dyDescent="0.2">
      <c r="B31" s="93">
        <v>9000199000</v>
      </c>
      <c r="C31" s="94" t="s">
        <v>139</v>
      </c>
      <c r="D31" s="93">
        <v>1</v>
      </c>
      <c r="E31" s="143">
        <v>5760</v>
      </c>
      <c r="F31" s="139">
        <f t="shared" si="0"/>
        <v>5760</v>
      </c>
    </row>
    <row r="32" spans="2:6" s="28" customFormat="1" ht="16.5" customHeight="1" x14ac:dyDescent="0.25">
      <c r="B32" s="98"/>
      <c r="C32" s="99" t="s">
        <v>140</v>
      </c>
      <c r="D32" s="93"/>
      <c r="E32" s="143"/>
      <c r="F32" s="139"/>
    </row>
    <row r="33" spans="2:6" s="28" customFormat="1" ht="16.5" customHeight="1" x14ac:dyDescent="0.2">
      <c r="B33" s="100" t="s">
        <v>141</v>
      </c>
      <c r="C33" s="101" t="s">
        <v>142</v>
      </c>
      <c r="D33" s="93">
        <v>1</v>
      </c>
      <c r="E33" s="143">
        <v>202000</v>
      </c>
      <c r="F33" s="139">
        <f>D33*E33</f>
        <v>202000</v>
      </c>
    </row>
    <row r="34" spans="2:6" s="28" customFormat="1" ht="16.5" customHeight="1" x14ac:dyDescent="0.2">
      <c r="B34" s="100">
        <v>1314800000</v>
      </c>
      <c r="C34" s="102" t="s">
        <v>143</v>
      </c>
      <c r="D34" s="93">
        <v>1</v>
      </c>
      <c r="E34" s="143">
        <v>214600</v>
      </c>
      <c r="F34" s="139">
        <f>D34*E34</f>
        <v>214600</v>
      </c>
    </row>
    <row r="35" spans="2:6" s="28" customFormat="1" ht="16.5" customHeight="1" x14ac:dyDescent="0.2">
      <c r="B35" s="24"/>
      <c r="C35" s="103" t="s">
        <v>144</v>
      </c>
      <c r="D35" s="93"/>
      <c r="E35" s="143"/>
      <c r="F35" s="139"/>
    </row>
    <row r="36" spans="2:6" ht="26.25" customHeight="1" x14ac:dyDescent="0.2">
      <c r="B36" s="104" t="s">
        <v>145</v>
      </c>
      <c r="C36" s="105" t="s">
        <v>146</v>
      </c>
      <c r="D36" s="93">
        <v>4</v>
      </c>
      <c r="E36" s="143">
        <v>30600</v>
      </c>
      <c r="F36" s="139">
        <f>D36*E36</f>
        <v>122400</v>
      </c>
    </row>
    <row r="37" spans="2:6" ht="26.25" customHeight="1" x14ac:dyDescent="0.2">
      <c r="B37" s="104" t="s">
        <v>147</v>
      </c>
      <c r="C37" s="106" t="s">
        <v>148</v>
      </c>
      <c r="D37" s="93">
        <v>4</v>
      </c>
      <c r="E37" s="143">
        <v>37400</v>
      </c>
      <c r="F37" s="139">
        <f>D37*E37</f>
        <v>149600</v>
      </c>
    </row>
    <row r="38" spans="2:6" ht="20.25" customHeight="1" x14ac:dyDescent="0.2">
      <c r="B38" s="107" t="s">
        <v>149</v>
      </c>
      <c r="C38" s="108" t="s">
        <v>150</v>
      </c>
      <c r="D38" s="93">
        <v>1</v>
      </c>
      <c r="E38" s="143">
        <v>28800</v>
      </c>
      <c r="F38" s="139">
        <f>D38*E38</f>
        <v>28800</v>
      </c>
    </row>
    <row r="39" spans="2:6" ht="18.95" customHeight="1" x14ac:dyDescent="0.25">
      <c r="B39" s="109"/>
      <c r="C39" s="110" t="s">
        <v>151</v>
      </c>
      <c r="D39" s="93"/>
      <c r="E39" s="143"/>
      <c r="F39" s="139"/>
    </row>
    <row r="40" spans="2:6" ht="16.5" customHeight="1" x14ac:dyDescent="0.2">
      <c r="B40" s="111" t="s">
        <v>152</v>
      </c>
      <c r="C40" s="112" t="s">
        <v>153</v>
      </c>
      <c r="D40" s="113">
        <v>1</v>
      </c>
      <c r="E40" s="143">
        <v>22300</v>
      </c>
      <c r="F40" s="139">
        <f>D40*E40</f>
        <v>22300</v>
      </c>
    </row>
    <row r="41" spans="2:6" ht="16.5" customHeight="1" x14ac:dyDescent="0.2">
      <c r="B41" s="111" t="s">
        <v>60</v>
      </c>
      <c r="C41" s="114" t="s">
        <v>154</v>
      </c>
      <c r="D41" s="93">
        <v>1</v>
      </c>
      <c r="E41" s="143">
        <v>21300</v>
      </c>
      <c r="F41" s="139">
        <f>D41*E41</f>
        <v>21300</v>
      </c>
    </row>
    <row r="42" spans="2:6" ht="16.5" customHeight="1" x14ac:dyDescent="0.2">
      <c r="B42" s="115">
        <v>7781</v>
      </c>
      <c r="C42" s="116" t="s">
        <v>155</v>
      </c>
      <c r="D42" s="93">
        <v>1</v>
      </c>
      <c r="E42" s="143">
        <v>20900</v>
      </c>
      <c r="F42" s="139">
        <f>D42*E42</f>
        <v>20900</v>
      </c>
    </row>
    <row r="43" spans="2:6" ht="16.5" customHeight="1" x14ac:dyDescent="0.25">
      <c r="B43" s="109"/>
      <c r="C43" s="110" t="s">
        <v>156</v>
      </c>
      <c r="D43" s="93"/>
      <c r="E43" s="143"/>
      <c r="F43" s="139"/>
    </row>
    <row r="44" spans="2:6" ht="28.5" customHeight="1" x14ac:dyDescent="0.2">
      <c r="B44" s="117" t="s">
        <v>157</v>
      </c>
      <c r="C44" s="108" t="s">
        <v>158</v>
      </c>
      <c r="D44" s="93">
        <v>1</v>
      </c>
      <c r="E44" s="143">
        <v>117300</v>
      </c>
      <c r="F44" s="139">
        <f>D44*E44</f>
        <v>117300</v>
      </c>
    </row>
    <row r="45" spans="2:6" ht="31.7" customHeight="1" x14ac:dyDescent="0.2">
      <c r="B45" s="117" t="s">
        <v>159</v>
      </c>
      <c r="C45" s="108" t="s">
        <v>160</v>
      </c>
      <c r="D45" s="93">
        <v>1</v>
      </c>
      <c r="E45" s="143">
        <v>97900</v>
      </c>
      <c r="F45" s="139">
        <f>D45*E45</f>
        <v>97900</v>
      </c>
    </row>
    <row r="46" spans="2:6" ht="16.5" customHeight="1" x14ac:dyDescent="0.2">
      <c r="B46" s="117" t="s">
        <v>161</v>
      </c>
      <c r="C46" s="118" t="s">
        <v>162</v>
      </c>
      <c r="D46" s="93">
        <v>1</v>
      </c>
      <c r="E46" s="143">
        <v>31700</v>
      </c>
      <c r="F46" s="139">
        <f>D46*E46</f>
        <v>31700</v>
      </c>
    </row>
    <row r="47" spans="2:6" ht="30.75" customHeight="1" x14ac:dyDescent="0.2">
      <c r="B47" s="117" t="s">
        <v>163</v>
      </c>
      <c r="C47" s="108" t="s">
        <v>164</v>
      </c>
      <c r="D47" s="93">
        <v>1</v>
      </c>
      <c r="E47" s="143">
        <v>25900</v>
      </c>
      <c r="F47" s="139">
        <f>D47*E47</f>
        <v>25900</v>
      </c>
    </row>
    <row r="48" spans="2:6" ht="16.5" customHeight="1" x14ac:dyDescent="0.2">
      <c r="B48" s="93">
        <v>728005000</v>
      </c>
      <c r="C48" s="94" t="s">
        <v>165</v>
      </c>
      <c r="D48" s="93">
        <v>1</v>
      </c>
      <c r="E48" s="143">
        <v>15800</v>
      </c>
      <c r="F48" s="139">
        <f>D48*E48</f>
        <v>15800</v>
      </c>
    </row>
    <row r="49" spans="2:6" ht="16.5" customHeight="1" x14ac:dyDescent="0.2">
      <c r="B49" s="117"/>
      <c r="C49" s="118"/>
      <c r="D49" s="93"/>
      <c r="E49" s="143"/>
      <c r="F49" s="139"/>
    </row>
    <row r="50" spans="2:6" ht="16.5" customHeight="1" x14ac:dyDescent="0.2">
      <c r="B50" s="96" t="s">
        <v>166</v>
      </c>
      <c r="C50" s="119" t="s">
        <v>167</v>
      </c>
      <c r="D50" s="93">
        <v>2</v>
      </c>
      <c r="E50" s="143">
        <v>32800</v>
      </c>
      <c r="F50" s="139">
        <f t="shared" ref="F50:F57" si="1">D50*E50</f>
        <v>65600</v>
      </c>
    </row>
    <row r="51" spans="2:6" ht="16.5" customHeight="1" x14ac:dyDescent="0.2">
      <c r="B51" s="117" t="s">
        <v>168</v>
      </c>
      <c r="C51" s="108" t="s">
        <v>169</v>
      </c>
      <c r="D51" s="93">
        <v>1</v>
      </c>
      <c r="E51" s="143">
        <v>66200</v>
      </c>
      <c r="F51" s="139">
        <f t="shared" si="1"/>
        <v>66200</v>
      </c>
    </row>
    <row r="52" spans="2:6" ht="16.5" customHeight="1" x14ac:dyDescent="0.2">
      <c r="B52" s="96" t="s">
        <v>170</v>
      </c>
      <c r="C52" s="120" t="s">
        <v>171</v>
      </c>
      <c r="D52" s="93">
        <v>2</v>
      </c>
      <c r="E52" s="143">
        <v>4300</v>
      </c>
      <c r="F52" s="139">
        <f t="shared" si="1"/>
        <v>8600</v>
      </c>
    </row>
    <row r="53" spans="2:6" ht="16.5" customHeight="1" x14ac:dyDescent="0.2">
      <c r="B53" s="96" t="s">
        <v>172</v>
      </c>
      <c r="C53" s="97" t="s">
        <v>173</v>
      </c>
      <c r="D53" s="93">
        <v>1</v>
      </c>
      <c r="E53" s="143">
        <v>23300</v>
      </c>
      <c r="F53" s="139">
        <f t="shared" si="1"/>
        <v>23300</v>
      </c>
    </row>
    <row r="54" spans="2:6" ht="16.5" customHeight="1" x14ac:dyDescent="0.2">
      <c r="B54" s="96" t="s">
        <v>174</v>
      </c>
      <c r="C54" s="121" t="s">
        <v>175</v>
      </c>
      <c r="D54" s="93">
        <v>1</v>
      </c>
      <c r="E54" s="143">
        <v>11700</v>
      </c>
      <c r="F54" s="139">
        <f t="shared" si="1"/>
        <v>11700</v>
      </c>
    </row>
    <row r="55" spans="2:6" ht="16.5" customHeight="1" x14ac:dyDescent="0.2">
      <c r="B55" s="93">
        <v>728005000</v>
      </c>
      <c r="C55" s="94" t="s">
        <v>165</v>
      </c>
      <c r="D55" s="93">
        <v>1</v>
      </c>
      <c r="E55" s="143">
        <v>15800</v>
      </c>
      <c r="F55" s="139">
        <f t="shared" si="1"/>
        <v>15800</v>
      </c>
    </row>
    <row r="56" spans="2:6" s="28" customFormat="1" ht="16.5" customHeight="1" x14ac:dyDescent="0.2">
      <c r="B56" s="96" t="s">
        <v>53</v>
      </c>
      <c r="C56" s="121" t="s">
        <v>176</v>
      </c>
      <c r="D56" s="93">
        <v>1</v>
      </c>
      <c r="E56" s="143">
        <v>20500</v>
      </c>
      <c r="F56" s="139">
        <f t="shared" si="1"/>
        <v>20500</v>
      </c>
    </row>
    <row r="57" spans="2:6" s="28" customFormat="1" ht="16.5" customHeight="1" x14ac:dyDescent="0.2">
      <c r="B57" s="96">
        <v>3020100000</v>
      </c>
      <c r="C57" s="121" t="s">
        <v>177</v>
      </c>
      <c r="D57" s="93">
        <v>1</v>
      </c>
      <c r="E57" s="143">
        <v>28100</v>
      </c>
      <c r="F57" s="139">
        <f t="shared" si="1"/>
        <v>28100</v>
      </c>
    </row>
    <row r="58" spans="2:6" ht="16.5" customHeight="1" x14ac:dyDescent="0.2">
      <c r="B58" s="93"/>
      <c r="C58" s="94"/>
      <c r="D58" s="93"/>
      <c r="E58" s="143"/>
      <c r="F58" s="139"/>
    </row>
    <row r="59" spans="2:6" ht="16.5" customHeight="1" x14ac:dyDescent="0.2">
      <c r="B59" s="96" t="s">
        <v>178</v>
      </c>
      <c r="C59" s="122" t="s">
        <v>179</v>
      </c>
      <c r="D59" s="93">
        <v>1</v>
      </c>
      <c r="E59" s="143">
        <v>26200</v>
      </c>
      <c r="F59" s="139">
        <f>D59*E59</f>
        <v>26200</v>
      </c>
    </row>
    <row r="60" spans="2:6" ht="16.5" customHeight="1" x14ac:dyDescent="0.2">
      <c r="B60" s="117" t="s">
        <v>180</v>
      </c>
      <c r="C60" s="120" t="s">
        <v>181</v>
      </c>
      <c r="D60" s="93">
        <v>1</v>
      </c>
      <c r="E60" s="143">
        <v>66600</v>
      </c>
      <c r="F60" s="139">
        <f>D60*E60</f>
        <v>66600</v>
      </c>
    </row>
    <row r="61" spans="2:6" ht="16.5" customHeight="1" x14ac:dyDescent="0.2">
      <c r="B61" s="96" t="s">
        <v>53</v>
      </c>
      <c r="C61" s="121" t="s">
        <v>176</v>
      </c>
      <c r="D61" s="93">
        <v>1</v>
      </c>
      <c r="E61" s="143">
        <v>20500</v>
      </c>
      <c r="F61" s="139">
        <f>D61*E61</f>
        <v>20500</v>
      </c>
    </row>
    <row r="62" spans="2:6" ht="16.5" customHeight="1" x14ac:dyDescent="0.2">
      <c r="B62" s="96">
        <v>3020100000</v>
      </c>
      <c r="C62" s="121" t="s">
        <v>177</v>
      </c>
      <c r="D62" s="93">
        <v>1</v>
      </c>
      <c r="E62" s="143">
        <v>28100</v>
      </c>
      <c r="F62" s="139">
        <f>D62*E62</f>
        <v>28100</v>
      </c>
    </row>
    <row r="63" spans="2:6" ht="16.5" customHeight="1" x14ac:dyDescent="0.2">
      <c r="B63" s="117"/>
      <c r="C63" s="108"/>
      <c r="D63" s="113"/>
      <c r="E63" s="144"/>
      <c r="F63" s="139"/>
    </row>
    <row r="64" spans="2:6" ht="16.5" customHeight="1" x14ac:dyDescent="0.2">
      <c r="B64" s="96" t="s">
        <v>182</v>
      </c>
      <c r="C64" s="119" t="s">
        <v>183</v>
      </c>
      <c r="D64" s="113">
        <v>1</v>
      </c>
      <c r="E64" s="144">
        <v>100080</v>
      </c>
      <c r="F64" s="139">
        <f t="shared" ref="F64:F69" si="2">D64*E64</f>
        <v>100080</v>
      </c>
    </row>
    <row r="65" spans="2:6" ht="16.5" customHeight="1" x14ac:dyDescent="0.2">
      <c r="B65" s="117" t="s">
        <v>184</v>
      </c>
      <c r="C65" s="108" t="s">
        <v>185</v>
      </c>
      <c r="D65" s="113">
        <v>1</v>
      </c>
      <c r="E65" s="144">
        <v>52200</v>
      </c>
      <c r="F65" s="139">
        <f t="shared" si="2"/>
        <v>52200</v>
      </c>
    </row>
    <row r="66" spans="2:6" ht="16.5" customHeight="1" x14ac:dyDescent="0.2">
      <c r="B66" s="96" t="s">
        <v>172</v>
      </c>
      <c r="C66" s="97" t="s">
        <v>173</v>
      </c>
      <c r="D66" s="113">
        <v>1</v>
      </c>
      <c r="E66" s="144">
        <v>23300</v>
      </c>
      <c r="F66" s="139">
        <f t="shared" si="2"/>
        <v>23300</v>
      </c>
    </row>
    <row r="67" spans="2:6" ht="16.5" customHeight="1" x14ac:dyDescent="0.2">
      <c r="B67" s="93">
        <v>728005000</v>
      </c>
      <c r="C67" s="94" t="s">
        <v>165</v>
      </c>
      <c r="D67" s="113">
        <v>1</v>
      </c>
      <c r="E67" s="144">
        <v>15800</v>
      </c>
      <c r="F67" s="139">
        <f t="shared" si="2"/>
        <v>15800</v>
      </c>
    </row>
    <row r="68" spans="2:6" ht="16.5" customHeight="1" x14ac:dyDescent="0.2">
      <c r="B68" s="96" t="s">
        <v>53</v>
      </c>
      <c r="C68" s="121" t="s">
        <v>176</v>
      </c>
      <c r="D68" s="93">
        <v>1</v>
      </c>
      <c r="E68" s="143">
        <v>20500</v>
      </c>
      <c r="F68" s="139">
        <f t="shared" si="2"/>
        <v>20500</v>
      </c>
    </row>
    <row r="69" spans="2:6" ht="16.5" customHeight="1" x14ac:dyDescent="0.2">
      <c r="B69" s="96">
        <v>3020100000</v>
      </c>
      <c r="C69" s="121" t="s">
        <v>177</v>
      </c>
      <c r="D69" s="93">
        <v>1</v>
      </c>
      <c r="E69" s="143">
        <v>28100</v>
      </c>
      <c r="F69" s="139">
        <f t="shared" si="2"/>
        <v>28100</v>
      </c>
    </row>
    <row r="70" spans="2:6" ht="16.5" customHeight="1" x14ac:dyDescent="0.2">
      <c r="B70" s="117"/>
      <c r="C70" s="108"/>
      <c r="D70" s="113"/>
      <c r="E70" s="144"/>
      <c r="F70" s="139"/>
    </row>
    <row r="71" spans="2:6" ht="16.5" customHeight="1" x14ac:dyDescent="0.2">
      <c r="B71" s="117" t="s">
        <v>186</v>
      </c>
      <c r="C71" s="108" t="s">
        <v>187</v>
      </c>
      <c r="D71" s="123">
        <v>1</v>
      </c>
      <c r="E71" s="145">
        <v>36000</v>
      </c>
      <c r="F71" s="139">
        <f>D71*E71</f>
        <v>36000</v>
      </c>
    </row>
    <row r="72" spans="2:6" ht="16.5" customHeight="1" x14ac:dyDescent="0.2">
      <c r="B72" s="117" t="s">
        <v>188</v>
      </c>
      <c r="C72" s="108" t="s">
        <v>189</v>
      </c>
      <c r="D72" s="123">
        <v>1</v>
      </c>
      <c r="E72" s="145">
        <v>21600</v>
      </c>
      <c r="F72" s="139">
        <f>D72*E72</f>
        <v>21600</v>
      </c>
    </row>
    <row r="73" spans="2:6" ht="16.5" customHeight="1" x14ac:dyDescent="0.2">
      <c r="B73" s="93"/>
      <c r="C73" s="124"/>
      <c r="D73" s="113"/>
      <c r="E73" s="144"/>
      <c r="F73" s="139"/>
    </row>
    <row r="74" spans="2:6" ht="16.5" customHeight="1" x14ac:dyDescent="0.2">
      <c r="B74" s="93"/>
      <c r="C74" s="125" t="s">
        <v>190</v>
      </c>
      <c r="D74" s="113">
        <v>1</v>
      </c>
      <c r="E74" s="144">
        <v>182160</v>
      </c>
      <c r="F74" s="139">
        <f>D74*E74</f>
        <v>182160</v>
      </c>
    </row>
    <row r="75" spans="2:6" ht="16.5" customHeight="1" x14ac:dyDescent="0.2">
      <c r="B75" s="93"/>
      <c r="C75" s="124" t="s">
        <v>191</v>
      </c>
      <c r="D75" s="113">
        <v>1</v>
      </c>
      <c r="E75" s="144">
        <v>91400</v>
      </c>
      <c r="F75" s="139">
        <f>D75*E75</f>
        <v>91400</v>
      </c>
    </row>
    <row r="76" spans="2:6" ht="16.5" customHeight="1" x14ac:dyDescent="0.2">
      <c r="B76" s="93"/>
      <c r="C76" s="124"/>
      <c r="D76" s="113"/>
      <c r="E76" s="144"/>
      <c r="F76" s="139"/>
    </row>
    <row r="77" spans="2:6" ht="16.5" customHeight="1" x14ac:dyDescent="0.2">
      <c r="B77" s="93" t="s">
        <v>192</v>
      </c>
      <c r="C77" s="124" t="s">
        <v>193</v>
      </c>
      <c r="D77" s="113">
        <v>1</v>
      </c>
      <c r="E77" s="144">
        <v>1900</v>
      </c>
      <c r="F77" s="139">
        <f>D77*E77</f>
        <v>1900</v>
      </c>
    </row>
    <row r="78" spans="2:6" ht="16.5" customHeight="1" x14ac:dyDescent="0.2">
      <c r="B78" s="93" t="s">
        <v>194</v>
      </c>
      <c r="C78" s="124" t="s">
        <v>195</v>
      </c>
      <c r="D78" s="113">
        <v>1</v>
      </c>
      <c r="E78" s="144">
        <v>2800</v>
      </c>
      <c r="F78" s="139">
        <f>D78*E78</f>
        <v>2800</v>
      </c>
    </row>
    <row r="79" spans="2:6" ht="16.5" customHeight="1" x14ac:dyDescent="0.2">
      <c r="B79" s="93" t="s">
        <v>196</v>
      </c>
      <c r="C79" s="124" t="s">
        <v>197</v>
      </c>
      <c r="D79" s="113">
        <v>1</v>
      </c>
      <c r="E79" s="144">
        <v>11500</v>
      </c>
      <c r="F79" s="139">
        <f>D79*E79</f>
        <v>11500</v>
      </c>
    </row>
    <row r="80" spans="2:6" ht="16.5" customHeight="1" x14ac:dyDescent="0.2">
      <c r="B80" s="93"/>
      <c r="C80" s="124"/>
      <c r="D80" s="113"/>
      <c r="E80" s="144"/>
      <c r="F80" s="139"/>
    </row>
    <row r="81" spans="2:6" ht="21.75" customHeight="1" x14ac:dyDescent="0.2">
      <c r="B81" s="93">
        <v>5220100000</v>
      </c>
      <c r="C81" s="94" t="s">
        <v>198</v>
      </c>
      <c r="D81" s="93">
        <v>1</v>
      </c>
      <c r="E81" s="143">
        <v>561600</v>
      </c>
      <c r="F81" s="139">
        <f>D81*E81</f>
        <v>561600</v>
      </c>
    </row>
    <row r="82" spans="2:6" ht="16.5" customHeight="1" x14ac:dyDescent="0.2">
      <c r="B82" s="93">
        <v>8003000000</v>
      </c>
      <c r="C82" s="94" t="s">
        <v>199</v>
      </c>
      <c r="D82" s="93">
        <v>48</v>
      </c>
      <c r="E82" s="143">
        <v>9000</v>
      </c>
      <c r="F82" s="139">
        <f>D82*E82</f>
        <v>432000</v>
      </c>
    </row>
    <row r="83" spans="2:6" ht="16.5" customHeight="1" x14ac:dyDescent="0.2">
      <c r="B83" s="93"/>
      <c r="C83" s="94"/>
      <c r="D83" s="113"/>
      <c r="E83" s="144"/>
      <c r="F83" s="139"/>
    </row>
    <row r="84" spans="2:6" ht="16.5" customHeight="1" x14ac:dyDescent="0.2">
      <c r="B84" s="126">
        <v>4451000000</v>
      </c>
      <c r="C84" s="97" t="s">
        <v>200</v>
      </c>
      <c r="D84" s="123">
        <v>1</v>
      </c>
      <c r="E84" s="145">
        <v>26700</v>
      </c>
      <c r="F84" s="139">
        <f>D84*E84</f>
        <v>26700</v>
      </c>
    </row>
    <row r="85" spans="2:6" ht="16.5" customHeight="1" x14ac:dyDescent="0.2">
      <c r="B85" s="100">
        <v>3130000071</v>
      </c>
      <c r="C85" s="127" t="s">
        <v>201</v>
      </c>
      <c r="D85" s="123">
        <v>1</v>
      </c>
      <c r="E85" s="145">
        <v>23400</v>
      </c>
      <c r="F85" s="139">
        <f>D85*E85</f>
        <v>23400</v>
      </c>
    </row>
    <row r="86" spans="2:6" ht="16.5" customHeight="1" x14ac:dyDescent="0.2">
      <c r="B86" s="126"/>
      <c r="C86" s="121"/>
      <c r="D86" s="95"/>
      <c r="E86" s="126"/>
      <c r="F86" s="139"/>
    </row>
    <row r="87" spans="2:6" ht="16.5" customHeight="1" x14ac:dyDescent="0.2">
      <c r="B87" s="93"/>
      <c r="C87" s="128" t="s">
        <v>7</v>
      </c>
      <c r="D87" s="93"/>
      <c r="E87" s="93"/>
      <c r="F87" s="140"/>
    </row>
    <row r="88" spans="2:6" ht="16.5" customHeight="1" x14ac:dyDescent="0.25">
      <c r="B88" s="129"/>
      <c r="C88" s="130" t="s">
        <v>6</v>
      </c>
      <c r="D88" s="129"/>
      <c r="E88" s="129"/>
      <c r="F88" s="141">
        <f>SUM(F23:F87)</f>
        <v>3448800</v>
      </c>
    </row>
    <row r="89" spans="2:6" ht="16.5" customHeight="1" x14ac:dyDescent="0.25">
      <c r="B89" s="148" t="s">
        <v>17</v>
      </c>
      <c r="C89" s="149"/>
      <c r="D89" s="149"/>
      <c r="E89" s="149"/>
      <c r="F89" s="149"/>
    </row>
    <row r="90" spans="2:6" ht="16.5" customHeight="1" x14ac:dyDescent="0.25">
      <c r="B90" s="91" t="s">
        <v>1</v>
      </c>
      <c r="C90" s="131" t="s">
        <v>2</v>
      </c>
      <c r="D90" s="91" t="s">
        <v>4</v>
      </c>
      <c r="E90" s="91" t="s">
        <v>129</v>
      </c>
      <c r="F90" s="138" t="s">
        <v>21</v>
      </c>
    </row>
    <row r="91" spans="2:6" ht="16.5" customHeight="1" x14ac:dyDescent="0.2">
      <c r="B91" s="93" t="s">
        <v>202</v>
      </c>
      <c r="C91" s="132" t="s">
        <v>203</v>
      </c>
      <c r="D91" s="93">
        <v>4</v>
      </c>
      <c r="E91" s="143">
        <v>23600</v>
      </c>
      <c r="F91" s="140">
        <f t="shared" ref="F91:F96" si="3">D91*E91</f>
        <v>94400</v>
      </c>
    </row>
    <row r="92" spans="2:6" ht="16.5" customHeight="1" x14ac:dyDescent="0.2">
      <c r="B92" s="93" t="s">
        <v>204</v>
      </c>
      <c r="C92" s="132" t="s">
        <v>205</v>
      </c>
      <c r="D92" s="93">
        <v>4</v>
      </c>
      <c r="E92" s="143">
        <v>1200</v>
      </c>
      <c r="F92" s="140">
        <f t="shared" si="3"/>
        <v>4800</v>
      </c>
    </row>
    <row r="93" spans="2:6" ht="16.5" customHeight="1" x14ac:dyDescent="0.2">
      <c r="B93" s="93" t="s">
        <v>206</v>
      </c>
      <c r="C93" s="132" t="s">
        <v>207</v>
      </c>
      <c r="D93" s="93">
        <v>1</v>
      </c>
      <c r="E93" s="143">
        <v>5500</v>
      </c>
      <c r="F93" s="140">
        <f t="shared" si="3"/>
        <v>5500</v>
      </c>
    </row>
    <row r="94" spans="2:6" ht="16.5" customHeight="1" x14ac:dyDescent="0.2">
      <c r="B94" s="93" t="s">
        <v>208</v>
      </c>
      <c r="C94" s="132" t="s">
        <v>209</v>
      </c>
      <c r="D94" s="93">
        <v>2</v>
      </c>
      <c r="E94" s="143">
        <v>3600</v>
      </c>
      <c r="F94" s="140">
        <f t="shared" si="3"/>
        <v>7200</v>
      </c>
    </row>
    <row r="95" spans="2:6" ht="16.5" customHeight="1" x14ac:dyDescent="0.2">
      <c r="B95" s="93" t="s">
        <v>210</v>
      </c>
      <c r="C95" s="132" t="s">
        <v>211</v>
      </c>
      <c r="D95" s="93">
        <v>8</v>
      </c>
      <c r="E95" s="143">
        <v>3300</v>
      </c>
      <c r="F95" s="140">
        <f t="shared" si="3"/>
        <v>26400</v>
      </c>
    </row>
    <row r="96" spans="2:6" ht="16.5" customHeight="1" x14ac:dyDescent="0.2">
      <c r="B96" s="100"/>
      <c r="C96" s="128"/>
      <c r="D96" s="93"/>
      <c r="E96" s="93"/>
      <c r="F96" s="140">
        <f t="shared" si="3"/>
        <v>0</v>
      </c>
    </row>
    <row r="97" spans="2:6" ht="16.5" customHeight="1" x14ac:dyDescent="0.25">
      <c r="B97" s="129"/>
      <c r="C97" s="130" t="s">
        <v>8</v>
      </c>
      <c r="D97" s="129"/>
      <c r="E97" s="129"/>
      <c r="F97" s="141">
        <f>SUM(F91:F95)</f>
        <v>138300</v>
      </c>
    </row>
    <row r="98" spans="2:6" ht="16.5" customHeight="1" x14ac:dyDescent="0.25">
      <c r="B98" s="148" t="s">
        <v>5</v>
      </c>
      <c r="C98" s="149"/>
      <c r="D98" s="149"/>
      <c r="E98" s="149"/>
      <c r="F98" s="149"/>
    </row>
    <row r="99" spans="2:6" ht="16.5" customHeight="1" x14ac:dyDescent="0.25">
      <c r="B99" s="91" t="s">
        <v>1</v>
      </c>
      <c r="C99" s="131" t="s">
        <v>2</v>
      </c>
      <c r="D99" s="91" t="s">
        <v>4</v>
      </c>
      <c r="E99" s="91" t="s">
        <v>129</v>
      </c>
      <c r="F99" s="138" t="s">
        <v>21</v>
      </c>
    </row>
    <row r="100" spans="2:6" ht="16.5" customHeight="1" x14ac:dyDescent="0.2">
      <c r="B100" s="93"/>
      <c r="C100" s="133" t="s">
        <v>212</v>
      </c>
      <c r="D100" s="93">
        <v>1</v>
      </c>
      <c r="E100" s="143">
        <v>189600</v>
      </c>
      <c r="F100" s="140">
        <f>D100*E100</f>
        <v>189600</v>
      </c>
    </row>
    <row r="101" spans="2:6" ht="16.5" customHeight="1" x14ac:dyDescent="0.2">
      <c r="B101" s="93"/>
      <c r="C101" s="128"/>
      <c r="D101" s="93"/>
      <c r="E101" s="93"/>
      <c r="F101" s="140">
        <f>D101*E101</f>
        <v>0</v>
      </c>
    </row>
    <row r="102" spans="2:6" ht="18" customHeight="1" x14ac:dyDescent="0.25">
      <c r="B102" s="129"/>
      <c r="C102" s="130" t="s">
        <v>9</v>
      </c>
      <c r="D102" s="129"/>
      <c r="E102" s="129"/>
      <c r="F102" s="141">
        <f>SUM(F100:F101)</f>
        <v>189600</v>
      </c>
    </row>
    <row r="103" spans="2:6" ht="18" customHeight="1" x14ac:dyDescent="0.25">
      <c r="B103" s="148" t="s">
        <v>10</v>
      </c>
      <c r="C103" s="149"/>
      <c r="D103" s="149"/>
      <c r="E103" s="149"/>
      <c r="F103" s="149"/>
    </row>
    <row r="104" spans="2:6" ht="18" customHeight="1" x14ac:dyDescent="0.25">
      <c r="B104" s="91" t="s">
        <v>1</v>
      </c>
      <c r="C104" s="131" t="s">
        <v>2</v>
      </c>
      <c r="D104" s="91" t="s">
        <v>4</v>
      </c>
      <c r="E104" s="91" t="s">
        <v>129</v>
      </c>
      <c r="F104" s="138" t="s">
        <v>21</v>
      </c>
    </row>
    <row r="105" spans="2:6" ht="18" customHeight="1" x14ac:dyDescent="0.2">
      <c r="B105" s="93"/>
      <c r="C105" s="134" t="s">
        <v>213</v>
      </c>
      <c r="D105" s="93">
        <v>1</v>
      </c>
      <c r="E105" s="143">
        <v>102500</v>
      </c>
      <c r="F105" s="140">
        <f>D105*E105</f>
        <v>102500</v>
      </c>
    </row>
    <row r="106" spans="2:6" ht="18" customHeight="1" x14ac:dyDescent="0.2">
      <c r="B106" s="93"/>
      <c r="C106" s="128"/>
      <c r="D106" s="93"/>
      <c r="E106" s="93"/>
      <c r="F106" s="140">
        <f>D106*E106</f>
        <v>0</v>
      </c>
    </row>
    <row r="107" spans="2:6" ht="18" customHeight="1" x14ac:dyDescent="0.25">
      <c r="B107" s="129"/>
      <c r="C107" s="130" t="s">
        <v>11</v>
      </c>
      <c r="D107" s="129"/>
      <c r="E107" s="129"/>
      <c r="F107" s="141">
        <f>SUM(F105:F106)</f>
        <v>102500</v>
      </c>
    </row>
    <row r="108" spans="2:6" ht="18" customHeight="1" x14ac:dyDescent="0.25">
      <c r="B108" s="148" t="s">
        <v>12</v>
      </c>
      <c r="C108" s="149"/>
      <c r="D108" s="149"/>
      <c r="E108" s="149"/>
      <c r="F108" s="149"/>
    </row>
    <row r="109" spans="2:6" ht="18" customHeight="1" x14ac:dyDescent="0.25">
      <c r="B109" s="91" t="s">
        <v>1</v>
      </c>
      <c r="C109" s="131" t="s">
        <v>2</v>
      </c>
      <c r="D109" s="91" t="s">
        <v>4</v>
      </c>
      <c r="E109" s="91" t="s">
        <v>129</v>
      </c>
      <c r="F109" s="138" t="s">
        <v>21</v>
      </c>
    </row>
    <row r="110" spans="2:6" ht="30.75" customHeight="1" x14ac:dyDescent="0.2">
      <c r="B110" s="91"/>
      <c r="C110" s="133" t="s">
        <v>214</v>
      </c>
      <c r="D110" s="93">
        <v>99.3</v>
      </c>
      <c r="E110" s="143">
        <v>2200</v>
      </c>
      <c r="F110" s="140">
        <f>D110*E110</f>
        <v>218460</v>
      </c>
    </row>
    <row r="111" spans="2:6" ht="45.95" customHeight="1" x14ac:dyDescent="0.2">
      <c r="B111" s="93"/>
      <c r="C111" s="135" t="s">
        <v>61</v>
      </c>
      <c r="D111" s="93">
        <v>99.3</v>
      </c>
      <c r="E111" s="143">
        <v>2900</v>
      </c>
      <c r="F111" s="140">
        <f>D111*E111</f>
        <v>287970</v>
      </c>
    </row>
    <row r="112" spans="2:6" ht="36.950000000000003" customHeight="1" x14ac:dyDescent="0.2">
      <c r="B112" s="93"/>
      <c r="C112" s="133" t="s">
        <v>215</v>
      </c>
      <c r="D112" s="93">
        <v>99.3</v>
      </c>
      <c r="E112" s="143">
        <v>2600</v>
      </c>
      <c r="F112" s="140">
        <f>D112*E112</f>
        <v>258180</v>
      </c>
    </row>
    <row r="113" spans="2:6" ht="16.5" customHeight="1" x14ac:dyDescent="0.2">
      <c r="B113" s="93"/>
      <c r="C113" s="128"/>
      <c r="D113" s="93"/>
      <c r="E113" s="93"/>
      <c r="F113" s="140">
        <f>D113*E113</f>
        <v>0</v>
      </c>
    </row>
    <row r="114" spans="2:6" ht="16.5" customHeight="1" x14ac:dyDescent="0.2">
      <c r="B114" s="93"/>
      <c r="C114" s="128"/>
      <c r="D114" s="93"/>
      <c r="E114" s="93"/>
      <c r="F114" s="140">
        <f>D114*E114</f>
        <v>0</v>
      </c>
    </row>
    <row r="115" spans="2:6" ht="16.5" customHeight="1" x14ac:dyDescent="0.25">
      <c r="B115" s="129"/>
      <c r="C115" s="130" t="s">
        <v>13</v>
      </c>
      <c r="D115" s="129"/>
      <c r="E115" s="129"/>
      <c r="F115" s="141">
        <f>SUM(F110:F114)</f>
        <v>764610</v>
      </c>
    </row>
    <row r="116" spans="2:6" ht="16.5" customHeight="1" x14ac:dyDescent="0.25">
      <c r="B116" s="148" t="s">
        <v>14</v>
      </c>
      <c r="C116" s="149"/>
      <c r="D116" s="149"/>
      <c r="E116" s="149"/>
      <c r="F116" s="149"/>
    </row>
    <row r="117" spans="2:6" ht="16.5" customHeight="1" x14ac:dyDescent="0.25">
      <c r="B117" s="91" t="s">
        <v>1</v>
      </c>
      <c r="C117" s="131" t="s">
        <v>2</v>
      </c>
      <c r="D117" s="91" t="s">
        <v>4</v>
      </c>
      <c r="E117" s="91" t="s">
        <v>129</v>
      </c>
      <c r="F117" s="138" t="s">
        <v>21</v>
      </c>
    </row>
    <row r="118" spans="2:6" ht="16.5" customHeight="1" x14ac:dyDescent="0.2">
      <c r="B118" s="93"/>
      <c r="C118" s="128"/>
      <c r="D118" s="93"/>
      <c r="E118" s="93"/>
      <c r="F118" s="140">
        <f>D118*E118</f>
        <v>0</v>
      </c>
    </row>
    <row r="119" spans="2:6" ht="18" customHeight="1" x14ac:dyDescent="0.25">
      <c r="B119" s="129"/>
      <c r="C119" s="130" t="s">
        <v>15</v>
      </c>
      <c r="D119" s="129"/>
      <c r="E119" s="129"/>
      <c r="F119" s="141">
        <f>SUM(F118:F118)</f>
        <v>0</v>
      </c>
    </row>
    <row r="120" spans="2:6" ht="18" customHeight="1" x14ac:dyDescent="0.25">
      <c r="B120" s="148" t="s">
        <v>16</v>
      </c>
      <c r="C120" s="149"/>
      <c r="D120" s="149"/>
      <c r="E120" s="149"/>
      <c r="F120" s="149"/>
    </row>
    <row r="121" spans="2:6" ht="18" customHeight="1" x14ac:dyDescent="0.25">
      <c r="B121" s="93"/>
      <c r="C121" s="131" t="s">
        <v>0</v>
      </c>
      <c r="D121" s="93"/>
      <c r="E121" s="93"/>
      <c r="F121" s="140">
        <v>265000</v>
      </c>
    </row>
    <row r="122" spans="2:6" ht="18" customHeight="1" x14ac:dyDescent="0.25">
      <c r="B122" s="93"/>
      <c r="C122" s="131" t="s">
        <v>216</v>
      </c>
      <c r="D122" s="93"/>
      <c r="E122" s="93"/>
      <c r="F122" s="140"/>
    </row>
    <row r="123" spans="2:6" ht="18" customHeight="1" x14ac:dyDescent="0.25">
      <c r="B123" s="93"/>
      <c r="C123" s="131" t="s">
        <v>17</v>
      </c>
      <c r="D123" s="93"/>
      <c r="E123" s="93"/>
      <c r="F123" s="140">
        <v>98500</v>
      </c>
    </row>
    <row r="124" spans="2:6" ht="18" customHeight="1" x14ac:dyDescent="0.25">
      <c r="B124" s="93"/>
      <c r="C124" s="131" t="s">
        <v>5</v>
      </c>
      <c r="D124" s="93"/>
      <c r="E124" s="93"/>
      <c r="F124" s="140">
        <v>84500</v>
      </c>
    </row>
    <row r="125" spans="2:6" ht="18" customHeight="1" x14ac:dyDescent="0.25">
      <c r="B125" s="93"/>
      <c r="C125" s="131" t="s">
        <v>19</v>
      </c>
      <c r="D125" s="93"/>
      <c r="E125" s="93"/>
      <c r="F125" s="140">
        <v>76000</v>
      </c>
    </row>
    <row r="126" spans="2:6" ht="18" customHeight="1" x14ac:dyDescent="0.25">
      <c r="B126" s="93"/>
      <c r="C126" s="131" t="s">
        <v>12</v>
      </c>
      <c r="D126" s="93"/>
      <c r="E126" s="93"/>
      <c r="F126" s="140"/>
    </row>
    <row r="127" spans="2:6" ht="18" customHeight="1" x14ac:dyDescent="0.25">
      <c r="B127" s="93"/>
      <c r="C127" s="131" t="s">
        <v>217</v>
      </c>
      <c r="D127" s="93"/>
      <c r="E127" s="93"/>
      <c r="F127" s="140">
        <v>35000</v>
      </c>
    </row>
    <row r="128" spans="2:6" ht="18" customHeight="1" x14ac:dyDescent="0.25">
      <c r="B128" s="93"/>
      <c r="C128" s="131" t="s">
        <v>218</v>
      </c>
      <c r="D128" s="93"/>
      <c r="E128" s="93"/>
      <c r="F128" s="140">
        <v>35000</v>
      </c>
    </row>
    <row r="129" spans="2:6" ht="18" customHeight="1" x14ac:dyDescent="0.2">
      <c r="B129" s="93"/>
      <c r="C129" s="128"/>
      <c r="D129" s="93"/>
      <c r="E129" s="93"/>
      <c r="F129" s="140"/>
    </row>
    <row r="130" spans="2:6" ht="18" customHeight="1" x14ac:dyDescent="0.25">
      <c r="B130" s="129"/>
      <c r="C130" s="130" t="s">
        <v>15</v>
      </c>
      <c r="D130" s="129"/>
      <c r="E130" s="129"/>
      <c r="F130" s="141">
        <f>SUM(F121:F128)</f>
        <v>594000</v>
      </c>
    </row>
    <row r="131" spans="2:6" ht="18" customHeight="1" x14ac:dyDescent="0.2">
      <c r="B131" s="93"/>
      <c r="C131" s="128"/>
      <c r="D131" s="93"/>
      <c r="E131" s="93"/>
      <c r="F131" s="140"/>
    </row>
    <row r="132" spans="2:6" ht="18" customHeight="1" x14ac:dyDescent="0.25">
      <c r="B132" s="136"/>
      <c r="C132" s="130" t="s">
        <v>18</v>
      </c>
      <c r="D132" s="136"/>
      <c r="E132" s="136"/>
      <c r="F132" s="142">
        <f>F88+F97+F102+F107+F115+F119+F130</f>
        <v>5237810</v>
      </c>
    </row>
    <row r="133" spans="2:6" ht="18" customHeight="1" x14ac:dyDescent="0.2">
      <c r="B133" s="93"/>
      <c r="C133" s="128"/>
      <c r="D133" s="93"/>
      <c r="E133" s="93"/>
      <c r="F133" s="140"/>
    </row>
    <row r="134" spans="2:6" ht="18" customHeight="1" x14ac:dyDescent="0.2">
      <c r="B134" s="93"/>
      <c r="C134" s="128"/>
      <c r="D134" s="93"/>
      <c r="E134" s="93"/>
      <c r="F134" s="140"/>
    </row>
  </sheetData>
  <mergeCells count="7">
    <mergeCell ref="B120:F120"/>
    <mergeCell ref="B20:F20"/>
    <mergeCell ref="B89:F89"/>
    <mergeCell ref="B98:F98"/>
    <mergeCell ref="B103:F103"/>
    <mergeCell ref="B108:F108"/>
    <mergeCell ref="B116:F116"/>
  </mergeCells>
  <pageMargins left="0.67" right="0.23958333333333334" top="0.52" bottom="0.81" header="0.5" footer="0.5"/>
  <pageSetup paperSize="9" scale="56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 1</vt:lpstr>
      <vt:lpstr>Смета 2</vt:lpstr>
      <vt:lpstr>'Смета 1'!Область_печати</vt:lpstr>
    </vt:vector>
  </TitlesOfParts>
  <Company>Скрепка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Рузанов Дмитрий Валерьевич</cp:lastModifiedBy>
  <cp:lastPrinted>2019-12-26T17:28:56Z</cp:lastPrinted>
  <dcterms:created xsi:type="dcterms:W3CDTF">2008-02-29T14:06:11Z</dcterms:created>
  <dcterms:modified xsi:type="dcterms:W3CDTF">2020-02-07T11:48:34Z</dcterms:modified>
</cp:coreProperties>
</file>